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tabRatio="788" activeTab="0"/>
  </bookViews>
  <sheets>
    <sheet name="Лист1" sheetId="1" r:id="rId1"/>
  </sheets>
  <definedNames>
    <definedName name="_xlnm.Print_Area" localSheetId="0">'Лист1'!$A$1:$I$225</definedName>
  </definedNames>
  <calcPr fullCalcOnLoad="1"/>
</workbook>
</file>

<file path=xl/sharedStrings.xml><?xml version="1.0" encoding="utf-8"?>
<sst xmlns="http://schemas.openxmlformats.org/spreadsheetml/2006/main" count="849" uniqueCount="193">
  <si>
    <t>Связь и информатика</t>
  </si>
  <si>
    <t>Социальное обеспечение населения</t>
  </si>
  <si>
    <t>01</t>
  </si>
  <si>
    <t>02</t>
  </si>
  <si>
    <t>03</t>
  </si>
  <si>
    <t>04</t>
  </si>
  <si>
    <t>07</t>
  </si>
  <si>
    <t>08</t>
  </si>
  <si>
    <t>Резервные фонды</t>
  </si>
  <si>
    <t>09</t>
  </si>
  <si>
    <t>10</t>
  </si>
  <si>
    <t>НАЦИОНАЛЬНАЯ ЭКОНОМИКА</t>
  </si>
  <si>
    <t>Другие вопросы в области национальной экономики</t>
  </si>
  <si>
    <t>ОБРАЗОВАНИЕ</t>
  </si>
  <si>
    <t>Другие вопросы в области образования</t>
  </si>
  <si>
    <t>СОЦИАЛЬНАЯ ПОЛИТИКА</t>
  </si>
  <si>
    <t>Дошкольное образование</t>
  </si>
  <si>
    <t>ЖИЛИЩНО-КОММУНАЛЬНОЕ ХОЗЯЙСТВО</t>
  </si>
  <si>
    <t>05</t>
  </si>
  <si>
    <t>Наименование</t>
  </si>
  <si>
    <t>Под-раз-дел</t>
  </si>
  <si>
    <t>Целевая статья</t>
  </si>
  <si>
    <t>Центральный аппарат</t>
  </si>
  <si>
    <t>Раздел</t>
  </si>
  <si>
    <t>Вид расходов</t>
  </si>
  <si>
    <t>Межбюджетные трансферты</t>
  </si>
  <si>
    <t>12</t>
  </si>
  <si>
    <t>Прочие расходы</t>
  </si>
  <si>
    <t>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</si>
  <si>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</si>
  <si>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</si>
  <si>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</si>
  <si>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</si>
  <si>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</si>
  <si>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11</t>
  </si>
  <si>
    <t>06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</si>
  <si>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</si>
  <si>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</si>
  <si>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государственных полномочий по формированию торгового реестра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</si>
  <si>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</si>
  <si>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</si>
  <si>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Осуществление государственных полномочий по созданию комиссии по делам несовершеннолетних и защите их прав</t>
  </si>
  <si>
    <t>Жилищное хозяйство</t>
  </si>
  <si>
    <t>% исполнения</t>
  </si>
  <si>
    <t>Ведомственная целевая программа "Молодежь Севера"</t>
  </si>
  <si>
    <t>Ведомственная целевая программа "Здоровье северян"</t>
  </si>
  <si>
    <t>Ведомственная целевая программа "Здоровье Северян"</t>
  </si>
  <si>
    <t>Ведомственная целевая программа "Дети Новой Земли"</t>
  </si>
  <si>
    <t>Обеспечение деятельности главы муниципального образования</t>
  </si>
  <si>
    <t>Содержание и обеспечение деятельности органов местного самоуправления</t>
  </si>
  <si>
    <t>8000100001</t>
  </si>
  <si>
    <t>810</t>
  </si>
  <si>
    <t>Обеспечение деятельности Совета депутатов МО ГО "Новая Земля"</t>
  </si>
  <si>
    <t>81001</t>
  </si>
  <si>
    <t>Аппарат Совета депутатов МО ГО "Новая Земля"</t>
  </si>
  <si>
    <t>8100100002</t>
  </si>
  <si>
    <t>Закупка товаров, работ и услуг для обеспечения государственных (муниципальных) нужд</t>
  </si>
  <si>
    <t>200</t>
  </si>
  <si>
    <t>Обеспечение деятельности Администрации МО ГО "Новая Земля"</t>
  </si>
  <si>
    <t>830</t>
  </si>
  <si>
    <t>83001</t>
  </si>
  <si>
    <t>8300100004</t>
  </si>
  <si>
    <t>100</t>
  </si>
  <si>
    <t>Иные бюджетные ассигнования</t>
  </si>
  <si>
    <t>800</t>
  </si>
  <si>
    <t>8300178700</t>
  </si>
  <si>
    <t>8300178680</t>
  </si>
  <si>
    <t>8300178690</t>
  </si>
  <si>
    <t>103</t>
  </si>
  <si>
    <t>10301</t>
  </si>
  <si>
    <t>1030100099</t>
  </si>
  <si>
    <t>Обеспечение деятельности Контрольно-ревизионной комиссии МО ГО "Новая Земля"</t>
  </si>
  <si>
    <t>820</t>
  </si>
  <si>
    <t>82001</t>
  </si>
  <si>
    <t>Аппарат Контрольно-ревизионной комиссии МО ГО "Новая Земля"</t>
  </si>
  <si>
    <t>8200100003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</si>
  <si>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</si>
  <si>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направления расходов</t>
  </si>
  <si>
    <t>Резервный фонд</t>
  </si>
  <si>
    <t>900</t>
  </si>
  <si>
    <t>90099</t>
  </si>
  <si>
    <t>Резервный фонд муниципального образования</t>
  </si>
  <si>
    <t>9009900006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</si>
  <si>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</si>
  <si>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104</t>
  </si>
  <si>
    <t>10499</t>
  </si>
  <si>
    <t>Мероприятия по профилактике терроризма и экстремизма</t>
  </si>
  <si>
    <t>1049900027</t>
  </si>
  <si>
    <t>Ведомственная целевая программа "Профилактика правонарушений в муниципальном образовании "Новая Земля"</t>
  </si>
  <si>
    <t>105</t>
  </si>
  <si>
    <t>10599</t>
  </si>
  <si>
    <t>Мероприятия по профилактике правонарушений</t>
  </si>
  <si>
    <t>1059900028</t>
  </si>
  <si>
    <t xml:space="preserve">Ведомственная целевая программа "Противопожарная безопасность в муниципальном образовании "Новая Земля" </t>
  </si>
  <si>
    <t>10699</t>
  </si>
  <si>
    <t>Обеспечение первичных мер пожарной безопасности в границах городского округа</t>
  </si>
  <si>
    <t>1069900026</t>
  </si>
  <si>
    <t>Бюджетные учреждения МО ГО "Новая Земля"</t>
  </si>
  <si>
    <t>850</t>
  </si>
  <si>
    <t>85099</t>
  </si>
  <si>
    <t>Предоставление субсидий бюджетным, автономным учреждениям и иным некоммерческим организациям</t>
  </si>
  <si>
    <t>8509900099</t>
  </si>
  <si>
    <t>600</t>
  </si>
  <si>
    <t xml:space="preserve">Прочие мероприятия </t>
  </si>
  <si>
    <t>890</t>
  </si>
  <si>
    <t>89099</t>
  </si>
  <si>
    <t>8909900099</t>
  </si>
  <si>
    <t>108</t>
  </si>
  <si>
    <t>10899</t>
  </si>
  <si>
    <t>Мероприятия по энергосбережению</t>
  </si>
  <si>
    <t>1089900030</t>
  </si>
  <si>
    <t>Мероприятия по благоустройству территорий</t>
  </si>
  <si>
    <t>860</t>
  </si>
  <si>
    <t>86099</t>
  </si>
  <si>
    <t>8609900021</t>
  </si>
  <si>
    <t>8609900022</t>
  </si>
  <si>
    <t>910</t>
  </si>
  <si>
    <t>91099</t>
  </si>
  <si>
    <t>9109978620</t>
  </si>
  <si>
    <t>101</t>
  </si>
  <si>
    <t>10199</t>
  </si>
  <si>
    <t>Мероприятия в области молодежной политики, оздоровления и отдыха детей</t>
  </si>
  <si>
    <t>1019900025</t>
  </si>
  <si>
    <t>Меры социальной поддержки населения</t>
  </si>
  <si>
    <t>1019900031</t>
  </si>
  <si>
    <t>1019900099</t>
  </si>
  <si>
    <t>102</t>
  </si>
  <si>
    <t>10299</t>
  </si>
  <si>
    <t>Мероприятия в области образования</t>
  </si>
  <si>
    <t>1029900024</t>
  </si>
  <si>
    <t>Социальное обеспечение и иные выплаты населению</t>
  </si>
  <si>
    <t>300</t>
  </si>
  <si>
    <t>10799</t>
  </si>
  <si>
    <t>1079900024</t>
  </si>
  <si>
    <t>Публичные нормативные обязательства</t>
  </si>
  <si>
    <t>91002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</si>
  <si>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</si>
  <si>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9100278390</t>
  </si>
  <si>
    <t>Мероприятия в сфере культуры и кинематографии</t>
  </si>
  <si>
    <t>8909900023</t>
  </si>
  <si>
    <t>1029900023</t>
  </si>
  <si>
    <t>1079900023</t>
  </si>
  <si>
    <t>89002</t>
  </si>
  <si>
    <t>Мероприятия в области социальной поитики</t>
  </si>
  <si>
    <t>8900200031</t>
  </si>
  <si>
    <t>10102</t>
  </si>
  <si>
    <t>1010200031</t>
  </si>
  <si>
    <t>10202</t>
  </si>
  <si>
    <t>1020200031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</si>
  <si>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</si>
  <si>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9100278650</t>
  </si>
  <si>
    <t>Массовый спорт</t>
  </si>
  <si>
    <t>Мероприятия в сфере физической культуры и спорта</t>
  </si>
  <si>
    <t>1079900029</t>
  </si>
  <si>
    <t>Дополнительное образование детей</t>
  </si>
  <si>
    <t>Прочие мероприятия</t>
  </si>
  <si>
    <t>Профессиональная подготовка, переподготовка и повышение квалификации</t>
  </si>
  <si>
    <t>80001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</si>
  <si>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</si>
  <si>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8300178791</t>
  </si>
  <si>
    <t>Осуществление государственных полномочий по организации и осуществлению деятельности по опеке и попечительству</t>
  </si>
  <si>
    <t>8300178792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</si>
  <si>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</si>
  <si>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НАЦИОНАЛЬНАЯ БЕЗОПАСНОСТЬ И ПРАВООХРАНИТЕЛЬНАЯ ДЕЯТЕЛЬНОСТЬ</t>
  </si>
  <si>
    <t xml:space="preserve">106 </t>
  </si>
  <si>
    <t>Транспорт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</si>
  <si>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</si>
  <si>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Благоустройство</t>
  </si>
  <si>
    <t xml:space="preserve">07 </t>
  </si>
  <si>
    <t>Молодежная политика</t>
  </si>
  <si>
    <t xml:space="preserve">101 </t>
  </si>
  <si>
    <t xml:space="preserve">107 </t>
  </si>
  <si>
    <t xml:space="preserve">Мероприятия в сфере культуры  </t>
  </si>
  <si>
    <t xml:space="preserve">КУЛЬТУРА, КИНЕМАТОГРАФИЯ </t>
  </si>
  <si>
    <t>Культура</t>
  </si>
  <si>
    <t>Другие вопросы в области культуры, кинематографии</t>
  </si>
  <si>
    <t>ЗДРАВООХРАНЕНИЕ</t>
  </si>
  <si>
    <t>Пенсионное обеспечение</t>
  </si>
  <si>
    <t>Мероприятия в области социальной политики</t>
  </si>
  <si>
    <t>ФИЗИЧЕСКАЯ КУЛЬТУРА И СПОРТ</t>
  </si>
  <si>
    <t>Пособия, компенсации и иные социальные выплаты гражданам, кроме публичных нормативных обязательств</t>
  </si>
  <si>
    <t>Бюджетные ассигнования на 2020 г. (сумма), руб.</t>
  </si>
  <si>
    <t>Исполнено на 01.04.2020 г. (сумма), руб.</t>
  </si>
  <si>
    <t>В С Е Г О   Р А С Х О Д О В</t>
  </si>
  <si>
    <t>Другие вопросы в области здравоохранения</t>
  </si>
  <si>
    <t>990</t>
  </si>
  <si>
    <t>Иные закупки товаров, работ и услуг для обеспечения государственных (муниципальных) нужд</t>
  </si>
  <si>
    <t>99000</t>
  </si>
  <si>
    <t>Прочая закупка товаров, работ и услуг</t>
  </si>
  <si>
    <t>9900000099</t>
  </si>
  <si>
    <t>Приложение № 2</t>
  </si>
  <si>
    <t>Расходы местного бюджета за III квартал 2020 г.</t>
  </si>
  <si>
    <t xml:space="preserve"> к Постановлению администрации МО ГО "Новая Земля" "Об утверждении отчета об исполнении местного бюджета   МО ГО "Новая Земля" за  III квартал 2020 года"                                                                                                                                                      от "27"  октября  2020 № 25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</si>
</sst>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_р_._-;\-* #,##0.0_р_._-;_-* &quot;-&quot;??_р_._-;_-@_-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2" fontId="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center" vertical="center"/>
    </xf>
    <xf numFmtId="171" fontId="7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171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171" fontId="9" fillId="0" borderId="10" xfId="0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171" fontId="9" fillId="3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left" vertical="center"/>
    </xf>
    <xf numFmtId="171" fontId="9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left" vertical="center"/>
    </xf>
    <xf numFmtId="171" fontId="8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left" vertical="center" wrapText="1"/>
    </xf>
    <xf numFmtId="49" fontId="56" fillId="34" borderId="10" xfId="0" applyNumberFormat="1" applyFont="1" applyFill="1" applyBorder="1" applyAlignment="1">
      <alignment horizontal="center" vertical="center"/>
    </xf>
    <xf numFmtId="49" fontId="56" fillId="34" borderId="10" xfId="0" applyNumberFormat="1" applyFont="1" applyFill="1" applyBorder="1" applyAlignment="1">
      <alignment horizontal="left" vertical="center"/>
    </xf>
    <xf numFmtId="0" fontId="57" fillId="34" borderId="10" xfId="0" applyFont="1" applyFill="1" applyBorder="1" applyAlignment="1">
      <alignment horizontal="left" vertical="center" wrapText="1"/>
    </xf>
    <xf numFmtId="49" fontId="57" fillId="34" borderId="10" xfId="0" applyNumberFormat="1" applyFont="1" applyFill="1" applyBorder="1" applyAlignment="1">
      <alignment horizontal="center" vertical="center"/>
    </xf>
    <xf numFmtId="49" fontId="57" fillId="34" borderId="10" xfId="0" applyNumberFormat="1" applyFont="1" applyFill="1" applyBorder="1" applyAlignment="1">
      <alignment horizontal="left" vertical="center"/>
    </xf>
    <xf numFmtId="171" fontId="57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 vertical="center"/>
    </xf>
    <xf numFmtId="171" fontId="7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2" fontId="8" fillId="34" borderId="10" xfId="0" applyNumberFormat="1" applyFont="1" applyFill="1" applyBorder="1" applyAlignment="1">
      <alignment horizontal="left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179" fontId="8" fillId="34" borderId="10" xfId="60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179" fontId="9" fillId="34" borderId="10" xfId="6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 wrapText="1"/>
    </xf>
    <xf numFmtId="49" fontId="58" fillId="33" borderId="10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left" vertical="center"/>
    </xf>
    <xf numFmtId="171" fontId="58" fillId="33" borderId="10" xfId="0" applyNumberFormat="1" applyFont="1" applyFill="1" applyBorder="1" applyAlignment="1">
      <alignment horizontal="center" vertical="center"/>
    </xf>
    <xf numFmtId="49" fontId="58" fillId="34" borderId="10" xfId="0" applyNumberFormat="1" applyFont="1" applyFill="1" applyBorder="1" applyAlignment="1">
      <alignment horizontal="center" vertical="center"/>
    </xf>
    <xf numFmtId="49" fontId="58" fillId="34" borderId="10" xfId="0" applyNumberFormat="1" applyFont="1" applyFill="1" applyBorder="1" applyAlignment="1">
      <alignment horizontal="left" vertical="center"/>
    </xf>
    <xf numFmtId="171" fontId="57" fillId="0" borderId="10" xfId="0" applyNumberFormat="1" applyFont="1" applyBorder="1" applyAlignment="1">
      <alignment horizontal="center" vertical="center"/>
    </xf>
    <xf numFmtId="2" fontId="9" fillId="34" borderId="11" xfId="0" applyNumberFormat="1" applyFont="1" applyFill="1" applyBorder="1" applyAlignment="1">
      <alignment horizontal="left" vertical="center" wrapText="1"/>
    </xf>
    <xf numFmtId="2" fontId="9" fillId="34" borderId="1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0" xfId="0" applyNumberFormat="1" applyFont="1" applyAlignment="1">
      <alignment/>
    </xf>
    <xf numFmtId="171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34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34" borderId="0" xfId="0" applyFont="1" applyFill="1" applyAlignment="1">
      <alignment/>
    </xf>
    <xf numFmtId="0" fontId="0" fillId="34" borderId="0" xfId="0" applyFill="1" applyAlignment="1">
      <alignment/>
    </xf>
    <xf numFmtId="171" fontId="7" fillId="0" borderId="10" xfId="0" applyNumberFormat="1" applyFont="1" applyFill="1" applyBorder="1" applyAlignment="1">
      <alignment horizontal="center" vertical="center"/>
    </xf>
    <xf numFmtId="171" fontId="9" fillId="34" borderId="10" xfId="0" applyNumberFormat="1" applyFont="1" applyFill="1" applyBorder="1" applyAlignment="1">
      <alignment horizontal="left" vertical="center"/>
    </xf>
    <xf numFmtId="192" fontId="7" fillId="33" borderId="10" xfId="0" applyNumberFormat="1" applyFont="1" applyFill="1" applyBorder="1" applyAlignment="1">
      <alignment horizontal="center" vertical="center"/>
    </xf>
    <xf numFmtId="192" fontId="7" fillId="34" borderId="10" xfId="0" applyNumberFormat="1" applyFont="1" applyFill="1" applyBorder="1" applyAlignment="1">
      <alignment horizontal="center" vertical="center"/>
    </xf>
    <xf numFmtId="192" fontId="8" fillId="0" borderId="10" xfId="0" applyNumberFormat="1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vertical="center"/>
    </xf>
    <xf numFmtId="192" fontId="9" fillId="35" borderId="10" xfId="0" applyNumberFormat="1" applyFont="1" applyFill="1" applyBorder="1" applyAlignment="1">
      <alignment horizontal="center" vertical="center"/>
    </xf>
    <xf numFmtId="192" fontId="9" fillId="34" borderId="10" xfId="0" applyNumberFormat="1" applyFont="1" applyFill="1" applyBorder="1" applyAlignment="1">
      <alignment horizontal="center" vertical="center"/>
    </xf>
    <xf numFmtId="192" fontId="0" fillId="34" borderId="10" xfId="0" applyNumberFormat="1" applyFill="1" applyBorder="1" applyAlignment="1">
      <alignment/>
    </xf>
    <xf numFmtId="192" fontId="57" fillId="34" borderId="10" xfId="0" applyNumberFormat="1" applyFont="1" applyFill="1" applyBorder="1" applyAlignment="1">
      <alignment horizontal="center" vertical="center"/>
    </xf>
    <xf numFmtId="192" fontId="7" fillId="0" borderId="10" xfId="0" applyNumberFormat="1" applyFont="1" applyBorder="1" applyAlignment="1">
      <alignment horizontal="center" vertical="center"/>
    </xf>
    <xf numFmtId="192" fontId="8" fillId="34" borderId="10" xfId="0" applyNumberFormat="1" applyFont="1" applyFill="1" applyBorder="1" applyAlignment="1">
      <alignment horizontal="center" vertical="center"/>
    </xf>
    <xf numFmtId="192" fontId="8" fillId="34" borderId="10" xfId="60" applyNumberFormat="1" applyFont="1" applyFill="1" applyBorder="1" applyAlignment="1">
      <alignment horizontal="center" vertical="center"/>
    </xf>
    <xf numFmtId="192" fontId="9" fillId="34" borderId="10" xfId="60" applyNumberFormat="1" applyFont="1" applyFill="1" applyBorder="1" applyAlignment="1">
      <alignment horizontal="center" vertical="center"/>
    </xf>
    <xf numFmtId="192" fontId="57" fillId="0" borderId="10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/>
    </xf>
    <xf numFmtId="171" fontId="58" fillId="34" borderId="10" xfId="0" applyNumberFormat="1" applyFont="1" applyFill="1" applyBorder="1" applyAlignment="1">
      <alignment horizontal="center" vertical="center"/>
    </xf>
    <xf numFmtId="171" fontId="58" fillId="0" borderId="10" xfId="0" applyNumberFormat="1" applyFont="1" applyFill="1" applyBorder="1" applyAlignment="1">
      <alignment horizontal="center" vertical="center"/>
    </xf>
    <xf numFmtId="171" fontId="58" fillId="0" borderId="10" xfId="0" applyNumberFormat="1" applyFont="1" applyBorder="1" applyAlignment="1">
      <alignment horizontal="center" vertical="center"/>
    </xf>
    <xf numFmtId="192" fontId="7" fillId="0" borderId="10" xfId="0" applyNumberFormat="1" applyFont="1" applyFill="1" applyBorder="1" applyAlignment="1">
      <alignment horizontal="center" vertical="center"/>
    </xf>
    <xf numFmtId="171" fontId="9" fillId="34" borderId="10" xfId="0" applyNumberFormat="1" applyFont="1" applyFill="1" applyBorder="1" applyAlignment="1">
      <alignment horizontal="right" vertical="center"/>
    </xf>
    <xf numFmtId="179" fontId="7" fillId="34" borderId="10" xfId="60" applyFont="1" applyFill="1" applyBorder="1" applyAlignment="1">
      <alignment horizontal="center" vertical="center"/>
    </xf>
    <xf numFmtId="171" fontId="7" fillId="34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79" fontId="10" fillId="0" borderId="10" xfId="6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7" fillId="0" borderId="17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tabSelected="1" view="pageBreakPreview" zoomScale="60" zoomScalePageLayoutView="0" workbookViewId="0" topLeftCell="A179">
      <selection activeCell="F7" sqref="F7"/>
    </sheetView>
  </sheetViews>
  <sheetFormatPr defaultColWidth="9.140625" defaultRowHeight="12.75"/>
  <cols>
    <col min="1" max="1" width="91.8515625" style="2" customWidth="1"/>
    <col min="2" max="2" width="4.57421875" style="2" customWidth="1"/>
    <col min="3" max="3" width="4.7109375" style="2" customWidth="1"/>
    <col min="4" max="4" width="14.28125" style="2" customWidth="1"/>
    <col min="5" max="5" width="6.421875" style="2" customWidth="1"/>
    <col min="6" max="6" width="21.28125" style="2" customWidth="1"/>
    <col min="7" max="7" width="21.57421875" style="2" customWidth="1"/>
    <col min="8" max="8" width="15.00390625" style="2" customWidth="1"/>
    <col min="9" max="16384" width="9.140625" style="2" customWidth="1"/>
  </cols>
  <sheetData>
    <row r="1" spans="6:8" ht="20.25">
      <c r="F1" s="127" t="s">
        <v>190</v>
      </c>
      <c r="G1" s="127"/>
      <c r="H1" s="127"/>
    </row>
    <row r="2" spans="3:14" ht="12.75" customHeight="1">
      <c r="C2" s="82"/>
      <c r="D2" s="82"/>
      <c r="E2" s="82"/>
      <c r="F2" s="123" t="s">
        <v>192</v>
      </c>
      <c r="G2" s="123"/>
      <c r="H2" s="123"/>
      <c r="I2" s="1"/>
      <c r="J2" s="1"/>
      <c r="K2" s="1"/>
      <c r="L2" s="1"/>
      <c r="M2" s="1"/>
      <c r="N2" s="1"/>
    </row>
    <row r="3" spans="3:14" ht="15.75">
      <c r="C3" s="83"/>
      <c r="D3" s="83"/>
      <c r="E3" s="83"/>
      <c r="F3" s="123"/>
      <c r="G3" s="123"/>
      <c r="H3" s="123"/>
      <c r="I3" s="1"/>
      <c r="J3" s="1"/>
      <c r="K3" s="1"/>
      <c r="L3" s="1"/>
      <c r="M3" s="1"/>
      <c r="N3" s="1"/>
    </row>
    <row r="4" spans="3:14" ht="15.75">
      <c r="C4" s="83"/>
      <c r="D4" s="83"/>
      <c r="E4" s="83"/>
      <c r="F4" s="123"/>
      <c r="G4" s="123"/>
      <c r="H4" s="123"/>
      <c r="I4" s="1"/>
      <c r="J4" s="1"/>
      <c r="K4" s="1"/>
      <c r="L4" s="1"/>
      <c r="M4" s="1"/>
      <c r="N4" s="1"/>
    </row>
    <row r="5" spans="3:14" ht="15.75">
      <c r="C5" s="83"/>
      <c r="D5" s="83"/>
      <c r="E5" s="83"/>
      <c r="F5" s="123"/>
      <c r="G5" s="123"/>
      <c r="H5" s="123"/>
      <c r="I5" s="1"/>
      <c r="J5" s="1"/>
      <c r="K5" s="1"/>
      <c r="L5" s="1"/>
      <c r="M5" s="1"/>
      <c r="N5" s="1"/>
    </row>
    <row r="6" spans="3:14" ht="38.25" customHeight="1">
      <c r="C6" s="83"/>
      <c r="D6" s="83"/>
      <c r="E6" s="83"/>
      <c r="F6" s="123"/>
      <c r="G6" s="123"/>
      <c r="H6" s="123"/>
      <c r="I6" s="1"/>
      <c r="J6" s="1"/>
      <c r="K6" s="1"/>
      <c r="L6" s="1"/>
      <c r="M6" s="1"/>
      <c r="N6" s="1"/>
    </row>
    <row r="7" spans="2:6" ht="15.75">
      <c r="B7" s="3"/>
      <c r="C7" s="83"/>
      <c r="D7" s="83"/>
      <c r="E7" s="83"/>
      <c r="F7" s="83"/>
    </row>
    <row r="8" ht="15" customHeight="1">
      <c r="E8" s="4"/>
    </row>
    <row r="9" spans="1:6" ht="63" customHeight="1">
      <c r="A9" s="124" t="s">
        <v>191</v>
      </c>
      <c r="B9" s="124"/>
      <c r="C9" s="124"/>
      <c r="D9" s="124"/>
      <c r="E9" s="124"/>
      <c r="F9" s="124"/>
    </row>
    <row r="10" ht="23.25" customHeight="1"/>
    <row r="11" spans="1:8" ht="26.25" customHeight="1">
      <c r="A11" s="125" t="s">
        <v>19</v>
      </c>
      <c r="B11" s="126" t="s">
        <v>23</v>
      </c>
      <c r="C11" s="126" t="s">
        <v>20</v>
      </c>
      <c r="D11" s="126" t="s">
        <v>21</v>
      </c>
      <c r="E11" s="126" t="s">
        <v>24</v>
      </c>
      <c r="F11" s="121" t="s">
        <v>181</v>
      </c>
      <c r="G11" s="121" t="s">
        <v>182</v>
      </c>
      <c r="H11" s="122" t="s">
        <v>43</v>
      </c>
    </row>
    <row r="12" spans="1:8" ht="43.5" customHeight="1">
      <c r="A12" s="125"/>
      <c r="B12" s="126"/>
      <c r="C12" s="126"/>
      <c r="D12" s="126"/>
      <c r="E12" s="126"/>
      <c r="F12" s="121"/>
      <c r="G12" s="121"/>
      <c r="H12" s="122"/>
    </row>
    <row r="13" spans="1:8" s="84" customFormat="1" ht="15.75">
      <c r="A13" s="116">
        <v>1</v>
      </c>
      <c r="B13" s="117">
        <v>2</v>
      </c>
      <c r="C13" s="117">
        <v>3</v>
      </c>
      <c r="D13" s="117">
        <v>4</v>
      </c>
      <c r="E13" s="118">
        <v>5</v>
      </c>
      <c r="F13" s="119">
        <v>6</v>
      </c>
      <c r="G13" s="119">
        <v>7</v>
      </c>
      <c r="H13" s="119">
        <v>8</v>
      </c>
    </row>
    <row r="14" spans="1:8" s="8" customFormat="1" ht="22.5" customHeight="1">
      <c r="A14" s="5" t="s">
        <v>33</v>
      </c>
      <c r="B14" s="6" t="s">
        <v>2</v>
      </c>
      <c r="C14" s="6" t="s">
        <v>28</v>
      </c>
      <c r="D14" s="6"/>
      <c r="E14" s="6"/>
      <c r="F14" s="7">
        <f>F15+F20+F27+F52+F59</f>
        <v>43196967.14</v>
      </c>
      <c r="G14" s="7">
        <f>G15+G20+G27+G52</f>
        <v>30971409.35</v>
      </c>
      <c r="H14" s="95">
        <f>+G14/F14*100</f>
        <v>71.69811077157951</v>
      </c>
    </row>
    <row r="15" spans="1:8" s="85" customFormat="1" ht="35.25" customHeight="1">
      <c r="A15" s="9" t="s">
        <v>40</v>
      </c>
      <c r="B15" s="10" t="s">
        <v>2</v>
      </c>
      <c r="C15" s="10" t="s">
        <v>3</v>
      </c>
      <c r="D15" s="10"/>
      <c r="E15" s="10"/>
      <c r="F15" s="11">
        <f>F18</f>
        <v>3863087.76</v>
      </c>
      <c r="G15" s="11">
        <f>G18</f>
        <v>2485140.48</v>
      </c>
      <c r="H15" s="96">
        <f>+G15/F15*100</f>
        <v>64.33041738611706</v>
      </c>
    </row>
    <row r="16" spans="1:8" s="85" customFormat="1" ht="21" customHeight="1">
      <c r="A16" s="12" t="s">
        <v>48</v>
      </c>
      <c r="B16" s="13" t="s">
        <v>2</v>
      </c>
      <c r="C16" s="13" t="s">
        <v>3</v>
      </c>
      <c r="D16" s="14" t="s">
        <v>64</v>
      </c>
      <c r="E16" s="13"/>
      <c r="F16" s="11">
        <f aca="true" t="shared" si="0" ref="F16:G18">F17</f>
        <v>3863087.76</v>
      </c>
      <c r="G16" s="11">
        <f t="shared" si="0"/>
        <v>2485140.48</v>
      </c>
      <c r="H16" s="97"/>
    </row>
    <row r="17" spans="1:8" s="85" customFormat="1" ht="21.75" customHeight="1">
      <c r="A17" s="16" t="s">
        <v>49</v>
      </c>
      <c r="B17" s="17" t="s">
        <v>2</v>
      </c>
      <c r="C17" s="17" t="s">
        <v>3</v>
      </c>
      <c r="D17" s="18" t="s">
        <v>157</v>
      </c>
      <c r="E17" s="10"/>
      <c r="F17" s="19">
        <f t="shared" si="0"/>
        <v>3863087.76</v>
      </c>
      <c r="G17" s="19">
        <f t="shared" si="0"/>
        <v>2485140.48</v>
      </c>
      <c r="H17" s="98"/>
    </row>
    <row r="18" spans="1:8" s="85" customFormat="1" ht="20.25" customHeight="1">
      <c r="A18" s="16" t="s">
        <v>29</v>
      </c>
      <c r="B18" s="17" t="s">
        <v>2</v>
      </c>
      <c r="C18" s="17" t="s">
        <v>3</v>
      </c>
      <c r="D18" s="18" t="s">
        <v>50</v>
      </c>
      <c r="E18" s="10"/>
      <c r="F18" s="19">
        <f t="shared" si="0"/>
        <v>3863087.76</v>
      </c>
      <c r="G18" s="19">
        <f t="shared" si="0"/>
        <v>2485140.48</v>
      </c>
      <c r="H18" s="98"/>
    </row>
    <row r="19" spans="1:8" s="85" customFormat="1" ht="49.5">
      <c r="A19" s="20" t="s">
        <v>76</v>
      </c>
      <c r="B19" s="21" t="s">
        <v>2</v>
      </c>
      <c r="C19" s="21" t="s">
        <v>3</v>
      </c>
      <c r="D19" s="18" t="s">
        <v>50</v>
      </c>
      <c r="E19" s="21" t="s">
        <v>62</v>
      </c>
      <c r="F19" s="22">
        <v>3863087.76</v>
      </c>
      <c r="G19" s="22">
        <v>2485140.48</v>
      </c>
      <c r="H19" s="99"/>
    </row>
    <row r="20" spans="1:8" s="86" customFormat="1" ht="49.5">
      <c r="A20" s="9" t="s">
        <v>30</v>
      </c>
      <c r="B20" s="10" t="s">
        <v>2</v>
      </c>
      <c r="C20" s="10" t="s">
        <v>4</v>
      </c>
      <c r="D20" s="23"/>
      <c r="E20" s="10"/>
      <c r="F20" s="11">
        <f>F23</f>
        <v>3920000</v>
      </c>
      <c r="G20" s="11">
        <f>G23</f>
        <v>2665150.0399999996</v>
      </c>
      <c r="H20" s="96">
        <f>+G20/F20*100</f>
        <v>67.98852142857142</v>
      </c>
    </row>
    <row r="21" spans="1:8" s="86" customFormat="1" ht="17.25">
      <c r="A21" s="12" t="s">
        <v>52</v>
      </c>
      <c r="B21" s="13" t="s">
        <v>2</v>
      </c>
      <c r="C21" s="13" t="s">
        <v>4</v>
      </c>
      <c r="D21" s="14" t="s">
        <v>51</v>
      </c>
      <c r="E21" s="13"/>
      <c r="F21" s="11">
        <f>F22</f>
        <v>3920000</v>
      </c>
      <c r="G21" s="11">
        <f>G22</f>
        <v>2665150.0399999996</v>
      </c>
      <c r="H21" s="97"/>
    </row>
    <row r="22" spans="1:8" s="86" customFormat="1" ht="16.5">
      <c r="A22" s="16" t="s">
        <v>49</v>
      </c>
      <c r="B22" s="17" t="s">
        <v>2</v>
      </c>
      <c r="C22" s="17" t="s">
        <v>4</v>
      </c>
      <c r="D22" s="18" t="s">
        <v>53</v>
      </c>
      <c r="E22" s="17"/>
      <c r="F22" s="19">
        <f>F23</f>
        <v>3920000</v>
      </c>
      <c r="G22" s="19">
        <f>G23</f>
        <v>2665150.0399999996</v>
      </c>
      <c r="H22" s="98"/>
    </row>
    <row r="23" spans="1:8" ht="21.75" customHeight="1">
      <c r="A23" s="16" t="s">
        <v>54</v>
      </c>
      <c r="B23" s="17" t="s">
        <v>2</v>
      </c>
      <c r="C23" s="17" t="s">
        <v>4</v>
      </c>
      <c r="D23" s="18" t="s">
        <v>55</v>
      </c>
      <c r="E23" s="17"/>
      <c r="F23" s="19">
        <f>SUM(F24:F26)</f>
        <v>3920000</v>
      </c>
      <c r="G23" s="19">
        <f>SUM(G24:G26)</f>
        <v>2665150.0399999996</v>
      </c>
      <c r="H23" s="98"/>
    </row>
    <row r="24" spans="1:8" s="87" customFormat="1" ht="49.5">
      <c r="A24" s="24" t="s">
        <v>76</v>
      </c>
      <c r="B24" s="25" t="s">
        <v>2</v>
      </c>
      <c r="C24" s="25" t="s">
        <v>4</v>
      </c>
      <c r="D24" s="26" t="s">
        <v>55</v>
      </c>
      <c r="E24" s="25" t="s">
        <v>62</v>
      </c>
      <c r="F24" s="27">
        <v>2996060</v>
      </c>
      <c r="G24" s="27">
        <v>2119318.59</v>
      </c>
      <c r="H24" s="100"/>
    </row>
    <row r="25" spans="1:8" s="87" customFormat="1" ht="33">
      <c r="A25" s="24" t="s">
        <v>56</v>
      </c>
      <c r="B25" s="25" t="s">
        <v>2</v>
      </c>
      <c r="C25" s="25" t="s">
        <v>4</v>
      </c>
      <c r="D25" s="26" t="s">
        <v>55</v>
      </c>
      <c r="E25" s="25" t="s">
        <v>57</v>
      </c>
      <c r="F25" s="27">
        <v>922940</v>
      </c>
      <c r="G25" s="27">
        <v>545331.26</v>
      </c>
      <c r="H25" s="100"/>
    </row>
    <row r="26" spans="1:8" s="92" customFormat="1" ht="16.5">
      <c r="A26" s="24" t="s">
        <v>63</v>
      </c>
      <c r="B26" s="25" t="s">
        <v>2</v>
      </c>
      <c r="C26" s="25" t="s">
        <v>4</v>
      </c>
      <c r="D26" s="26" t="s">
        <v>55</v>
      </c>
      <c r="E26" s="25" t="s">
        <v>64</v>
      </c>
      <c r="F26" s="27">
        <v>1000</v>
      </c>
      <c r="G26" s="94">
        <v>500.19</v>
      </c>
      <c r="H26" s="101"/>
    </row>
    <row r="27" spans="1:8" s="86" customFormat="1" ht="49.5">
      <c r="A27" s="9" t="s">
        <v>31</v>
      </c>
      <c r="B27" s="10" t="s">
        <v>2</v>
      </c>
      <c r="C27" s="10" t="s">
        <v>5</v>
      </c>
      <c r="D27" s="23"/>
      <c r="E27" s="10"/>
      <c r="F27" s="11">
        <f>F30+F40+F45+F42+F35+F38+F48</f>
        <v>31832858.36</v>
      </c>
      <c r="G27" s="93">
        <f>G30+G4+G45+G42+G35+G38+G48</f>
        <v>23524541.76</v>
      </c>
      <c r="H27" s="96">
        <f>+G27/F27*100</f>
        <v>73.90018670004224</v>
      </c>
    </row>
    <row r="28" spans="1:8" s="86" customFormat="1" ht="19.5" customHeight="1">
      <c r="A28" s="12" t="s">
        <v>58</v>
      </c>
      <c r="B28" s="13" t="s">
        <v>2</v>
      </c>
      <c r="C28" s="13" t="s">
        <v>5</v>
      </c>
      <c r="D28" s="14" t="s">
        <v>59</v>
      </c>
      <c r="E28" s="13"/>
      <c r="F28" s="11">
        <f>F29</f>
        <v>31315088.36</v>
      </c>
      <c r="G28" s="11">
        <f>G29</f>
        <v>23471771.76</v>
      </c>
      <c r="H28" s="97"/>
    </row>
    <row r="29" spans="1:8" s="86" customFormat="1" ht="20.25" customHeight="1">
      <c r="A29" s="16" t="s">
        <v>49</v>
      </c>
      <c r="B29" s="17" t="s">
        <v>2</v>
      </c>
      <c r="C29" s="17" t="s">
        <v>5</v>
      </c>
      <c r="D29" s="18" t="s">
        <v>60</v>
      </c>
      <c r="E29" s="17"/>
      <c r="F29" s="19">
        <f>F31+F32+F41+F46+F43+F36+F39+F34+F47+F44+F37+F33</f>
        <v>31315088.36</v>
      </c>
      <c r="G29" s="19">
        <f>G31+G32+G41+G46+G43+G36+G39+G34+G47+G44+G37</f>
        <v>23471771.76</v>
      </c>
      <c r="H29" s="98"/>
    </row>
    <row r="30" spans="1:8" ht="21" customHeight="1">
      <c r="A30" s="16" t="s">
        <v>22</v>
      </c>
      <c r="B30" s="17" t="s">
        <v>2</v>
      </c>
      <c r="C30" s="17" t="s">
        <v>5</v>
      </c>
      <c r="D30" s="18" t="s">
        <v>61</v>
      </c>
      <c r="E30" s="17"/>
      <c r="F30" s="19">
        <f>SUM(F31:F34)</f>
        <v>29772888.36</v>
      </c>
      <c r="G30" s="19">
        <f>SUM(G31:G34)</f>
        <v>22509794.63</v>
      </c>
      <c r="H30" s="98"/>
    </row>
    <row r="31" spans="1:8" s="87" customFormat="1" ht="49.5">
      <c r="A31" s="24" t="s">
        <v>76</v>
      </c>
      <c r="B31" s="25" t="s">
        <v>2</v>
      </c>
      <c r="C31" s="25" t="s">
        <v>5</v>
      </c>
      <c r="D31" s="26" t="s">
        <v>61</v>
      </c>
      <c r="E31" s="25" t="s">
        <v>62</v>
      </c>
      <c r="F31" s="27">
        <v>23624658.36</v>
      </c>
      <c r="G31" s="27">
        <v>19361266.43</v>
      </c>
      <c r="H31" s="100"/>
    </row>
    <row r="32" spans="1:8" s="87" customFormat="1" ht="33">
      <c r="A32" s="24" t="s">
        <v>56</v>
      </c>
      <c r="B32" s="25" t="s">
        <v>2</v>
      </c>
      <c r="C32" s="25" t="s">
        <v>5</v>
      </c>
      <c r="D32" s="26" t="s">
        <v>61</v>
      </c>
      <c r="E32" s="25" t="s">
        <v>57</v>
      </c>
      <c r="F32" s="27">
        <v>5560230</v>
      </c>
      <c r="G32" s="27">
        <v>2633413.14</v>
      </c>
      <c r="H32" s="100"/>
    </row>
    <row r="33" spans="1:8" s="92" customFormat="1" ht="33">
      <c r="A33" s="24" t="s">
        <v>180</v>
      </c>
      <c r="B33" s="25" t="s">
        <v>2</v>
      </c>
      <c r="C33" s="25" t="s">
        <v>5</v>
      </c>
      <c r="D33" s="26" t="s">
        <v>61</v>
      </c>
      <c r="E33" s="25" t="s">
        <v>131</v>
      </c>
      <c r="F33" s="27">
        <v>22000</v>
      </c>
      <c r="G33" s="27">
        <v>22000</v>
      </c>
      <c r="H33" s="101"/>
    </row>
    <row r="34" spans="1:8" s="87" customFormat="1" ht="16.5">
      <c r="A34" s="24" t="s">
        <v>63</v>
      </c>
      <c r="B34" s="25" t="s">
        <v>2</v>
      </c>
      <c r="C34" s="25" t="s">
        <v>5</v>
      </c>
      <c r="D34" s="26" t="s">
        <v>61</v>
      </c>
      <c r="E34" s="25" t="s">
        <v>64</v>
      </c>
      <c r="F34" s="27">
        <v>566000</v>
      </c>
      <c r="G34" s="27">
        <v>493115.06</v>
      </c>
      <c r="H34" s="100"/>
    </row>
    <row r="35" spans="1:8" ht="34.5">
      <c r="A35" s="28" t="s">
        <v>36</v>
      </c>
      <c r="B35" s="29" t="s">
        <v>2</v>
      </c>
      <c r="C35" s="29" t="s">
        <v>5</v>
      </c>
      <c r="D35" s="30" t="s">
        <v>66</v>
      </c>
      <c r="E35" s="29"/>
      <c r="F35" s="93">
        <f>F36+F37</f>
        <v>537400</v>
      </c>
      <c r="G35" s="51">
        <f>G36+G37</f>
        <v>372014.94</v>
      </c>
      <c r="H35" s="96">
        <f>+G35/F35*100</f>
        <v>69.22496092296241</v>
      </c>
    </row>
    <row r="36" spans="1:8" ht="49.5">
      <c r="A36" s="24" t="s">
        <v>76</v>
      </c>
      <c r="B36" s="25" t="s">
        <v>2</v>
      </c>
      <c r="C36" s="25" t="s">
        <v>5</v>
      </c>
      <c r="D36" s="26" t="s">
        <v>66</v>
      </c>
      <c r="E36" s="25" t="s">
        <v>62</v>
      </c>
      <c r="F36" s="27">
        <v>522400</v>
      </c>
      <c r="G36" s="27">
        <v>372014.94</v>
      </c>
      <c r="H36" s="100"/>
    </row>
    <row r="37" spans="1:8" ht="28.5" customHeight="1">
      <c r="A37" s="24" t="s">
        <v>56</v>
      </c>
      <c r="B37" s="25" t="s">
        <v>2</v>
      </c>
      <c r="C37" s="25" t="s">
        <v>5</v>
      </c>
      <c r="D37" s="26" t="s">
        <v>66</v>
      </c>
      <c r="E37" s="25" t="s">
        <v>57</v>
      </c>
      <c r="F37" s="27">
        <v>15000</v>
      </c>
      <c r="G37" s="27">
        <v>0</v>
      </c>
      <c r="H37" s="100"/>
    </row>
    <row r="38" spans="1:8" ht="52.5" customHeight="1">
      <c r="A38" s="28" t="s">
        <v>158</v>
      </c>
      <c r="B38" s="29" t="s">
        <v>2</v>
      </c>
      <c r="C38" s="29" t="s">
        <v>5</v>
      </c>
      <c r="D38" s="30" t="s">
        <v>67</v>
      </c>
      <c r="E38" s="29"/>
      <c r="F38" s="51">
        <f>F39</f>
        <v>5000</v>
      </c>
      <c r="G38" s="31">
        <f>G39</f>
        <v>0</v>
      </c>
      <c r="H38" s="96">
        <f>+G38/F38*100</f>
        <v>0</v>
      </c>
    </row>
    <row r="39" spans="1:8" ht="28.5" customHeight="1">
      <c r="A39" s="24" t="s">
        <v>56</v>
      </c>
      <c r="B39" s="25" t="s">
        <v>2</v>
      </c>
      <c r="C39" s="25" t="s">
        <v>5</v>
      </c>
      <c r="D39" s="26" t="s">
        <v>67</v>
      </c>
      <c r="E39" s="25" t="s">
        <v>57</v>
      </c>
      <c r="F39" s="27">
        <v>5000</v>
      </c>
      <c r="G39" s="27">
        <v>0</v>
      </c>
      <c r="H39" s="100"/>
    </row>
    <row r="40" spans="1:8" ht="34.5">
      <c r="A40" s="28" t="s">
        <v>38</v>
      </c>
      <c r="B40" s="29" t="s">
        <v>2</v>
      </c>
      <c r="C40" s="29" t="s">
        <v>5</v>
      </c>
      <c r="D40" s="30" t="s">
        <v>65</v>
      </c>
      <c r="E40" s="29"/>
      <c r="F40" s="51">
        <f>F41</f>
        <v>25000</v>
      </c>
      <c r="G40" s="31">
        <f>G41</f>
        <v>0</v>
      </c>
      <c r="H40" s="96">
        <f>+G40/F40*100</f>
        <v>0</v>
      </c>
    </row>
    <row r="41" spans="1:8" ht="28.5" customHeight="1">
      <c r="A41" s="24" t="s">
        <v>56</v>
      </c>
      <c r="B41" s="25" t="s">
        <v>2</v>
      </c>
      <c r="C41" s="25" t="s">
        <v>5</v>
      </c>
      <c r="D41" s="26" t="s">
        <v>65</v>
      </c>
      <c r="E41" s="25" t="s">
        <v>57</v>
      </c>
      <c r="F41" s="27">
        <v>25000</v>
      </c>
      <c r="G41" s="27">
        <v>0</v>
      </c>
      <c r="H41" s="100"/>
    </row>
    <row r="42" spans="1:8" ht="33.75" customHeight="1">
      <c r="A42" s="32" t="s">
        <v>41</v>
      </c>
      <c r="B42" s="33" t="s">
        <v>2</v>
      </c>
      <c r="C42" s="33" t="s">
        <v>5</v>
      </c>
      <c r="D42" s="34" t="s">
        <v>159</v>
      </c>
      <c r="E42" s="33"/>
      <c r="F42" s="109">
        <f>F43+F44</f>
        <v>487400</v>
      </c>
      <c r="G42" s="109">
        <f>G43+G44</f>
        <v>324132.12</v>
      </c>
      <c r="H42" s="96">
        <f>+G42/F42*100</f>
        <v>66.50228149363973</v>
      </c>
    </row>
    <row r="43" spans="1:8" ht="49.5">
      <c r="A43" s="35" t="s">
        <v>76</v>
      </c>
      <c r="B43" s="36" t="s">
        <v>2</v>
      </c>
      <c r="C43" s="36" t="s">
        <v>5</v>
      </c>
      <c r="D43" s="37" t="s">
        <v>159</v>
      </c>
      <c r="E43" s="36" t="s">
        <v>62</v>
      </c>
      <c r="F43" s="38">
        <v>472400</v>
      </c>
      <c r="G43" s="38">
        <v>324132.12</v>
      </c>
      <c r="H43" s="102"/>
    </row>
    <row r="44" spans="1:8" ht="33">
      <c r="A44" s="35" t="s">
        <v>56</v>
      </c>
      <c r="B44" s="36" t="s">
        <v>2</v>
      </c>
      <c r="C44" s="36" t="s">
        <v>5</v>
      </c>
      <c r="D44" s="37" t="s">
        <v>159</v>
      </c>
      <c r="E44" s="36" t="s">
        <v>57</v>
      </c>
      <c r="F44" s="38">
        <v>15000</v>
      </c>
      <c r="G44" s="38">
        <v>0</v>
      </c>
      <c r="H44" s="102"/>
    </row>
    <row r="45" spans="1:8" ht="33.75" customHeight="1">
      <c r="A45" s="32" t="s">
        <v>160</v>
      </c>
      <c r="B45" s="33" t="s">
        <v>2</v>
      </c>
      <c r="C45" s="33" t="s">
        <v>5</v>
      </c>
      <c r="D45" s="34" t="s">
        <v>161</v>
      </c>
      <c r="E45" s="33"/>
      <c r="F45" s="110">
        <f>F46+F47</f>
        <v>487400</v>
      </c>
      <c r="G45" s="109">
        <f>G46+G47</f>
        <v>287830.07</v>
      </c>
      <c r="H45" s="96">
        <f>+G45/F45*100</f>
        <v>59.054179318834635</v>
      </c>
    </row>
    <row r="46" spans="1:8" ht="49.5">
      <c r="A46" s="35" t="s">
        <v>76</v>
      </c>
      <c r="B46" s="36" t="s">
        <v>2</v>
      </c>
      <c r="C46" s="36" t="s">
        <v>5</v>
      </c>
      <c r="D46" s="37" t="s">
        <v>161</v>
      </c>
      <c r="E46" s="36" t="s">
        <v>62</v>
      </c>
      <c r="F46" s="38">
        <v>472400</v>
      </c>
      <c r="G46" s="38">
        <v>287830.07</v>
      </c>
      <c r="H46" s="102"/>
    </row>
    <row r="47" spans="1:8" ht="33">
      <c r="A47" s="35" t="s">
        <v>56</v>
      </c>
      <c r="B47" s="36" t="s">
        <v>2</v>
      </c>
      <c r="C47" s="36" t="s">
        <v>5</v>
      </c>
      <c r="D47" s="37" t="s">
        <v>161</v>
      </c>
      <c r="E47" s="36" t="s">
        <v>57</v>
      </c>
      <c r="F47" s="38">
        <v>15000</v>
      </c>
      <c r="G47" s="38">
        <v>0</v>
      </c>
      <c r="H47" s="102"/>
    </row>
    <row r="48" spans="1:8" s="92" customFormat="1" ht="32.25" customHeight="1">
      <c r="A48" s="28" t="s">
        <v>162</v>
      </c>
      <c r="B48" s="29" t="s">
        <v>2</v>
      </c>
      <c r="C48" s="29" t="s">
        <v>5</v>
      </c>
      <c r="D48" s="30" t="s">
        <v>68</v>
      </c>
      <c r="E48" s="29"/>
      <c r="F48" s="93">
        <f>F51</f>
        <v>517770</v>
      </c>
      <c r="G48" s="93">
        <f>G49</f>
        <v>30770</v>
      </c>
      <c r="H48" s="96">
        <f>+G48/F48*100</f>
        <v>5.942793132085676</v>
      </c>
    </row>
    <row r="49" spans="1:8" s="92" customFormat="1" ht="16.5" customHeight="1">
      <c r="A49" s="24" t="s">
        <v>49</v>
      </c>
      <c r="B49" s="25" t="s">
        <v>2</v>
      </c>
      <c r="C49" s="25" t="s">
        <v>5</v>
      </c>
      <c r="D49" s="26" t="s">
        <v>69</v>
      </c>
      <c r="E49" s="25"/>
      <c r="F49" s="27">
        <f>F51</f>
        <v>517770</v>
      </c>
      <c r="G49" s="27">
        <f>G50</f>
        <v>30770</v>
      </c>
      <c r="H49" s="101"/>
    </row>
    <row r="50" spans="1:8" s="92" customFormat="1" ht="18" customHeight="1">
      <c r="A50" s="24" t="s">
        <v>27</v>
      </c>
      <c r="B50" s="25" t="s">
        <v>2</v>
      </c>
      <c r="C50" s="25" t="s">
        <v>5</v>
      </c>
      <c r="D50" s="26" t="s">
        <v>70</v>
      </c>
      <c r="E50" s="25"/>
      <c r="F50" s="27">
        <f>F51</f>
        <v>517770</v>
      </c>
      <c r="G50" s="27">
        <f>G51</f>
        <v>30770</v>
      </c>
      <c r="H50" s="101"/>
    </row>
    <row r="51" spans="1:8" s="92" customFormat="1" ht="33">
      <c r="A51" s="24" t="s">
        <v>56</v>
      </c>
      <c r="B51" s="25" t="s">
        <v>2</v>
      </c>
      <c r="C51" s="25" t="s">
        <v>5</v>
      </c>
      <c r="D51" s="26" t="s">
        <v>70</v>
      </c>
      <c r="E51" s="25" t="s">
        <v>57</v>
      </c>
      <c r="F51" s="27">
        <v>517770</v>
      </c>
      <c r="G51" s="27">
        <v>30770</v>
      </c>
      <c r="H51" s="101"/>
    </row>
    <row r="52" spans="1:8" s="86" customFormat="1" ht="33.75" customHeight="1">
      <c r="A52" s="9" t="s">
        <v>37</v>
      </c>
      <c r="B52" s="10" t="s">
        <v>2</v>
      </c>
      <c r="C52" s="10" t="s">
        <v>35</v>
      </c>
      <c r="D52" s="23"/>
      <c r="E52" s="10"/>
      <c r="F52" s="11">
        <f>F55</f>
        <v>3581021.02</v>
      </c>
      <c r="G52" s="11">
        <f>G55</f>
        <v>2296577.07</v>
      </c>
      <c r="H52" s="96">
        <f>+G52/F52*100</f>
        <v>64.13190699450291</v>
      </c>
    </row>
    <row r="53" spans="1:8" s="86" customFormat="1" ht="34.5">
      <c r="A53" s="12" t="s">
        <v>71</v>
      </c>
      <c r="B53" s="13" t="s">
        <v>2</v>
      </c>
      <c r="C53" s="13" t="s">
        <v>35</v>
      </c>
      <c r="D53" s="14" t="s">
        <v>72</v>
      </c>
      <c r="E53" s="13"/>
      <c r="F53" s="11">
        <f>F56+F57</f>
        <v>3580021.02</v>
      </c>
      <c r="G53" s="11">
        <f>G56+G57</f>
        <v>2295951.26</v>
      </c>
      <c r="H53" s="97"/>
    </row>
    <row r="54" spans="1:8" s="86" customFormat="1" ht="21" customHeight="1">
      <c r="A54" s="16" t="s">
        <v>49</v>
      </c>
      <c r="B54" s="17" t="s">
        <v>2</v>
      </c>
      <c r="C54" s="17" t="s">
        <v>35</v>
      </c>
      <c r="D54" s="18" t="s">
        <v>73</v>
      </c>
      <c r="E54" s="17"/>
      <c r="F54" s="19">
        <f>F55</f>
        <v>3581021.02</v>
      </c>
      <c r="G54" s="19">
        <f>G55</f>
        <v>2296577.07</v>
      </c>
      <c r="H54" s="98"/>
    </row>
    <row r="55" spans="1:8" ht="21" customHeight="1">
      <c r="A55" s="39" t="s">
        <v>74</v>
      </c>
      <c r="B55" s="40" t="s">
        <v>2</v>
      </c>
      <c r="C55" s="40" t="s">
        <v>35</v>
      </c>
      <c r="D55" s="41" t="s">
        <v>75</v>
      </c>
      <c r="E55" s="40"/>
      <c r="F55" s="19">
        <f>SUM(F56:F58)</f>
        <v>3581021.02</v>
      </c>
      <c r="G55" s="19">
        <f>SUM(G56:G58)</f>
        <v>2296577.07</v>
      </c>
      <c r="H55" s="98"/>
    </row>
    <row r="56" spans="1:8" s="87" customFormat="1" ht="49.5">
      <c r="A56" s="24" t="s">
        <v>76</v>
      </c>
      <c r="B56" s="25" t="s">
        <v>2</v>
      </c>
      <c r="C56" s="25" t="s">
        <v>35</v>
      </c>
      <c r="D56" s="26" t="s">
        <v>75</v>
      </c>
      <c r="E56" s="25" t="s">
        <v>62</v>
      </c>
      <c r="F56" s="27">
        <v>3380021.02</v>
      </c>
      <c r="G56" s="27">
        <v>2183481.25</v>
      </c>
      <c r="H56" s="100"/>
    </row>
    <row r="57" spans="1:8" s="87" customFormat="1" ht="33">
      <c r="A57" s="24" t="s">
        <v>56</v>
      </c>
      <c r="B57" s="25" t="s">
        <v>2</v>
      </c>
      <c r="C57" s="25" t="s">
        <v>35</v>
      </c>
      <c r="D57" s="26" t="s">
        <v>75</v>
      </c>
      <c r="E57" s="25" t="s">
        <v>57</v>
      </c>
      <c r="F57" s="27">
        <v>200000</v>
      </c>
      <c r="G57" s="27">
        <v>112470.01</v>
      </c>
      <c r="H57" s="100"/>
    </row>
    <row r="58" spans="1:8" s="87" customFormat="1" ht="16.5">
      <c r="A58" s="24" t="s">
        <v>63</v>
      </c>
      <c r="B58" s="25" t="s">
        <v>2</v>
      </c>
      <c r="C58" s="25" t="s">
        <v>35</v>
      </c>
      <c r="D58" s="26" t="s">
        <v>75</v>
      </c>
      <c r="E58" s="25" t="s">
        <v>64</v>
      </c>
      <c r="F58" s="27">
        <v>1000</v>
      </c>
      <c r="G58" s="27">
        <v>625.81</v>
      </c>
      <c r="H58" s="100"/>
    </row>
    <row r="59" spans="1:8" s="86" customFormat="1" ht="16.5" customHeight="1">
      <c r="A59" s="9" t="s">
        <v>8</v>
      </c>
      <c r="B59" s="10" t="s">
        <v>2</v>
      </c>
      <c r="C59" s="42" t="s">
        <v>34</v>
      </c>
      <c r="D59" s="23"/>
      <c r="E59" s="10"/>
      <c r="F59" s="11">
        <f>F62</f>
        <v>0</v>
      </c>
      <c r="G59" s="11">
        <f>G62</f>
        <v>0</v>
      </c>
      <c r="H59" s="96"/>
    </row>
    <row r="60" spans="1:8" s="86" customFormat="1" ht="16.5" customHeight="1">
      <c r="A60" s="12" t="s">
        <v>78</v>
      </c>
      <c r="B60" s="13" t="s">
        <v>2</v>
      </c>
      <c r="C60" s="29" t="s">
        <v>34</v>
      </c>
      <c r="D60" s="14" t="s">
        <v>79</v>
      </c>
      <c r="E60" s="13"/>
      <c r="F60" s="15">
        <f aca="true" t="shared" si="1" ref="F60:G62">F61</f>
        <v>0</v>
      </c>
      <c r="G60" s="11">
        <f t="shared" si="1"/>
        <v>0</v>
      </c>
      <c r="H60" s="97"/>
    </row>
    <row r="61" spans="1:8" s="86" customFormat="1" ht="16.5" customHeight="1">
      <c r="A61" s="16" t="s">
        <v>77</v>
      </c>
      <c r="B61" s="17" t="s">
        <v>2</v>
      </c>
      <c r="C61" s="21" t="s">
        <v>34</v>
      </c>
      <c r="D61" s="18" t="s">
        <v>80</v>
      </c>
      <c r="E61" s="17"/>
      <c r="F61" s="19">
        <f t="shared" si="1"/>
        <v>0</v>
      </c>
      <c r="G61" s="19">
        <f t="shared" si="1"/>
        <v>0</v>
      </c>
      <c r="H61" s="98"/>
    </row>
    <row r="62" spans="1:8" ht="16.5" customHeight="1">
      <c r="A62" s="16" t="s">
        <v>81</v>
      </c>
      <c r="B62" s="17" t="s">
        <v>2</v>
      </c>
      <c r="C62" s="21" t="s">
        <v>34</v>
      </c>
      <c r="D62" s="18" t="s">
        <v>82</v>
      </c>
      <c r="E62" s="17"/>
      <c r="F62" s="19">
        <f t="shared" si="1"/>
        <v>0</v>
      </c>
      <c r="G62" s="19">
        <f t="shared" si="1"/>
        <v>0</v>
      </c>
      <c r="H62" s="98"/>
    </row>
    <row r="63" spans="1:8" s="87" customFormat="1" ht="16.5" customHeight="1">
      <c r="A63" s="24" t="s">
        <v>63</v>
      </c>
      <c r="B63" s="25" t="s">
        <v>2</v>
      </c>
      <c r="C63" s="25" t="s">
        <v>34</v>
      </c>
      <c r="D63" s="26" t="s">
        <v>82</v>
      </c>
      <c r="E63" s="25" t="s">
        <v>64</v>
      </c>
      <c r="F63" s="27">
        <v>0</v>
      </c>
      <c r="G63" s="27">
        <v>0</v>
      </c>
      <c r="H63" s="100"/>
    </row>
    <row r="64" spans="1:8" s="85" customFormat="1" ht="33">
      <c r="A64" s="43" t="s">
        <v>163</v>
      </c>
      <c r="B64" s="6" t="s">
        <v>4</v>
      </c>
      <c r="C64" s="6" t="s">
        <v>28</v>
      </c>
      <c r="D64" s="6"/>
      <c r="E64" s="6"/>
      <c r="F64" s="7">
        <f>F65</f>
        <v>130000</v>
      </c>
      <c r="G64" s="7">
        <f>G65</f>
        <v>0</v>
      </c>
      <c r="H64" s="95">
        <f>+G64/F64*100</f>
        <v>0</v>
      </c>
    </row>
    <row r="65" spans="1:8" s="86" customFormat="1" ht="36" customHeight="1">
      <c r="A65" s="44" t="s">
        <v>32</v>
      </c>
      <c r="B65" s="42" t="s">
        <v>4</v>
      </c>
      <c r="C65" s="42" t="s">
        <v>9</v>
      </c>
      <c r="D65" s="45"/>
      <c r="E65" s="42"/>
      <c r="F65" s="11">
        <f>F66+F70+F74</f>
        <v>130000</v>
      </c>
      <c r="G65" s="11">
        <f>G66+G70+G74</f>
        <v>0</v>
      </c>
      <c r="H65" s="103"/>
    </row>
    <row r="66" spans="1:8" ht="33" customHeight="1">
      <c r="A66" s="28" t="s">
        <v>83</v>
      </c>
      <c r="B66" s="29" t="s">
        <v>4</v>
      </c>
      <c r="C66" s="29" t="s">
        <v>9</v>
      </c>
      <c r="D66" s="30" t="s">
        <v>84</v>
      </c>
      <c r="E66" s="29"/>
      <c r="F66" s="51">
        <f>F69</f>
        <v>50000</v>
      </c>
      <c r="G66" s="31">
        <f>G69</f>
        <v>0</v>
      </c>
      <c r="H66" s="104"/>
    </row>
    <row r="67" spans="1:8" ht="21" customHeight="1">
      <c r="A67" s="24" t="s">
        <v>77</v>
      </c>
      <c r="B67" s="25" t="s">
        <v>4</v>
      </c>
      <c r="C67" s="25" t="s">
        <v>9</v>
      </c>
      <c r="D67" s="26" t="s">
        <v>85</v>
      </c>
      <c r="E67" s="25"/>
      <c r="F67" s="27">
        <f>F69</f>
        <v>50000</v>
      </c>
      <c r="G67" s="27">
        <f>G69</f>
        <v>0</v>
      </c>
      <c r="H67" s="100"/>
    </row>
    <row r="68" spans="1:8" s="87" customFormat="1" ht="20.25" customHeight="1">
      <c r="A68" s="24" t="s">
        <v>86</v>
      </c>
      <c r="B68" s="25" t="s">
        <v>4</v>
      </c>
      <c r="C68" s="25" t="s">
        <v>9</v>
      </c>
      <c r="D68" s="26" t="s">
        <v>87</v>
      </c>
      <c r="E68" s="25"/>
      <c r="F68" s="27">
        <f>+F69</f>
        <v>50000</v>
      </c>
      <c r="G68" s="27">
        <f>+G69</f>
        <v>0</v>
      </c>
      <c r="H68" s="100"/>
    </row>
    <row r="69" spans="1:8" s="87" customFormat="1" ht="33">
      <c r="A69" s="24" t="s">
        <v>56</v>
      </c>
      <c r="B69" s="25" t="s">
        <v>4</v>
      </c>
      <c r="C69" s="25" t="s">
        <v>9</v>
      </c>
      <c r="D69" s="26" t="s">
        <v>87</v>
      </c>
      <c r="E69" s="25" t="s">
        <v>57</v>
      </c>
      <c r="F69" s="27">
        <v>50000</v>
      </c>
      <c r="G69" s="27"/>
      <c r="H69" s="100"/>
    </row>
    <row r="70" spans="1:8" s="87" customFormat="1" ht="33" customHeight="1">
      <c r="A70" s="28" t="s">
        <v>88</v>
      </c>
      <c r="B70" s="29" t="s">
        <v>4</v>
      </c>
      <c r="C70" s="29" t="s">
        <v>9</v>
      </c>
      <c r="D70" s="30" t="s">
        <v>89</v>
      </c>
      <c r="E70" s="29"/>
      <c r="F70" s="51">
        <f>F73</f>
        <v>30000</v>
      </c>
      <c r="G70" s="31">
        <f>G73</f>
        <v>0</v>
      </c>
      <c r="H70" s="104"/>
    </row>
    <row r="71" spans="1:8" s="87" customFormat="1" ht="19.5" customHeight="1">
      <c r="A71" s="24" t="s">
        <v>77</v>
      </c>
      <c r="B71" s="25" t="s">
        <v>4</v>
      </c>
      <c r="C71" s="25" t="s">
        <v>9</v>
      </c>
      <c r="D71" s="26" t="s">
        <v>90</v>
      </c>
      <c r="E71" s="25"/>
      <c r="F71" s="27">
        <f>F72</f>
        <v>30000</v>
      </c>
      <c r="G71" s="27">
        <f>G72</f>
        <v>0</v>
      </c>
      <c r="H71" s="100"/>
    </row>
    <row r="72" spans="1:8" s="87" customFormat="1" ht="18" customHeight="1">
      <c r="A72" s="24" t="s">
        <v>91</v>
      </c>
      <c r="B72" s="25" t="s">
        <v>4</v>
      </c>
      <c r="C72" s="25" t="s">
        <v>9</v>
      </c>
      <c r="D72" s="26" t="s">
        <v>92</v>
      </c>
      <c r="E72" s="25"/>
      <c r="F72" s="27">
        <f>F73</f>
        <v>30000</v>
      </c>
      <c r="G72" s="27">
        <f>G73</f>
        <v>0</v>
      </c>
      <c r="H72" s="100"/>
    </row>
    <row r="73" spans="1:8" s="87" customFormat="1" ht="33">
      <c r="A73" s="24" t="s">
        <v>56</v>
      </c>
      <c r="B73" s="25" t="s">
        <v>4</v>
      </c>
      <c r="C73" s="25" t="s">
        <v>9</v>
      </c>
      <c r="D73" s="26" t="s">
        <v>92</v>
      </c>
      <c r="E73" s="25" t="s">
        <v>57</v>
      </c>
      <c r="F73" s="27">
        <v>30000</v>
      </c>
      <c r="G73" s="27">
        <v>0</v>
      </c>
      <c r="H73" s="100"/>
    </row>
    <row r="74" spans="1:8" s="87" customFormat="1" ht="35.25" customHeight="1">
      <c r="A74" s="28" t="s">
        <v>93</v>
      </c>
      <c r="B74" s="29" t="s">
        <v>4</v>
      </c>
      <c r="C74" s="29" t="s">
        <v>9</v>
      </c>
      <c r="D74" s="30" t="s">
        <v>164</v>
      </c>
      <c r="E74" s="29"/>
      <c r="F74" s="51">
        <f>F77</f>
        <v>50000</v>
      </c>
      <c r="G74" s="31">
        <f>G77</f>
        <v>0</v>
      </c>
      <c r="H74" s="104"/>
    </row>
    <row r="75" spans="1:8" s="87" customFormat="1" ht="21" customHeight="1">
      <c r="A75" s="24" t="s">
        <v>77</v>
      </c>
      <c r="B75" s="25" t="s">
        <v>4</v>
      </c>
      <c r="C75" s="25" t="s">
        <v>9</v>
      </c>
      <c r="D75" s="26" t="s">
        <v>94</v>
      </c>
      <c r="E75" s="25"/>
      <c r="F75" s="27">
        <f>F76</f>
        <v>50000</v>
      </c>
      <c r="G75" s="27">
        <f>G76</f>
        <v>0</v>
      </c>
      <c r="H75" s="100"/>
    </row>
    <row r="76" spans="1:8" s="87" customFormat="1" ht="16.5">
      <c r="A76" s="24" t="s">
        <v>95</v>
      </c>
      <c r="B76" s="25" t="s">
        <v>4</v>
      </c>
      <c r="C76" s="25" t="s">
        <v>9</v>
      </c>
      <c r="D76" s="26" t="s">
        <v>96</v>
      </c>
      <c r="E76" s="25"/>
      <c r="F76" s="27">
        <f>F77</f>
        <v>50000</v>
      </c>
      <c r="G76" s="27">
        <f>G77</f>
        <v>0</v>
      </c>
      <c r="H76" s="100"/>
    </row>
    <row r="77" spans="1:8" s="87" customFormat="1" ht="33">
      <c r="A77" s="24" t="s">
        <v>56</v>
      </c>
      <c r="B77" s="25" t="s">
        <v>4</v>
      </c>
      <c r="C77" s="25" t="s">
        <v>9</v>
      </c>
      <c r="D77" s="26" t="s">
        <v>96</v>
      </c>
      <c r="E77" s="25" t="s">
        <v>57</v>
      </c>
      <c r="F77" s="27">
        <v>50000</v>
      </c>
      <c r="G77" s="27"/>
      <c r="H77" s="100"/>
    </row>
    <row r="78" spans="1:8" s="85" customFormat="1" ht="24.75" customHeight="1">
      <c r="A78" s="43" t="s">
        <v>11</v>
      </c>
      <c r="B78" s="6" t="s">
        <v>5</v>
      </c>
      <c r="C78" s="6" t="s">
        <v>28</v>
      </c>
      <c r="D78" s="6"/>
      <c r="E78" s="6"/>
      <c r="F78" s="7">
        <f>F79+F83+F87</f>
        <v>32327933.95</v>
      </c>
      <c r="G78" s="7">
        <f>G79+G83+G87</f>
        <v>21129300</v>
      </c>
      <c r="H78" s="95">
        <f>+G78/F78*100</f>
        <v>65.35926493997307</v>
      </c>
    </row>
    <row r="79" spans="1:8" s="88" customFormat="1" ht="16.5" customHeight="1">
      <c r="A79" s="46" t="s">
        <v>165</v>
      </c>
      <c r="B79" s="10" t="s">
        <v>5</v>
      </c>
      <c r="C79" s="10" t="s">
        <v>7</v>
      </c>
      <c r="D79" s="18"/>
      <c r="E79" s="17"/>
      <c r="F79" s="11">
        <f>F82</f>
        <v>19188808.45</v>
      </c>
      <c r="G79" s="11">
        <f>G82</f>
        <v>12181000</v>
      </c>
      <c r="H79" s="96">
        <f>+G79/F79*100</f>
        <v>63.479710226613896</v>
      </c>
    </row>
    <row r="80" spans="1:8" s="88" customFormat="1" ht="19.5" customHeight="1">
      <c r="A80" s="28" t="s">
        <v>97</v>
      </c>
      <c r="B80" s="13" t="s">
        <v>5</v>
      </c>
      <c r="C80" s="13" t="s">
        <v>7</v>
      </c>
      <c r="D80" s="30" t="s">
        <v>98</v>
      </c>
      <c r="E80" s="13"/>
      <c r="F80" s="11">
        <f>F82</f>
        <v>19188808.45</v>
      </c>
      <c r="G80" s="11">
        <f>G82</f>
        <v>12181000</v>
      </c>
      <c r="H80" s="97"/>
    </row>
    <row r="81" spans="1:8" s="88" customFormat="1" ht="19.5" customHeight="1">
      <c r="A81" s="24" t="s">
        <v>77</v>
      </c>
      <c r="B81" s="17" t="s">
        <v>5</v>
      </c>
      <c r="C81" s="17" t="s">
        <v>7</v>
      </c>
      <c r="D81" s="26" t="s">
        <v>99</v>
      </c>
      <c r="E81" s="17"/>
      <c r="F81" s="19">
        <f>F82</f>
        <v>19188808.45</v>
      </c>
      <c r="G81" s="19">
        <f>G82</f>
        <v>12181000</v>
      </c>
      <c r="H81" s="98"/>
    </row>
    <row r="82" spans="1:8" s="88" customFormat="1" ht="33">
      <c r="A82" s="47" t="s">
        <v>100</v>
      </c>
      <c r="B82" s="17" t="s">
        <v>5</v>
      </c>
      <c r="C82" s="17" t="s">
        <v>7</v>
      </c>
      <c r="D82" s="26" t="s">
        <v>101</v>
      </c>
      <c r="E82" s="17" t="s">
        <v>102</v>
      </c>
      <c r="F82" s="19">
        <v>19188808.45</v>
      </c>
      <c r="G82" s="19">
        <v>12181000</v>
      </c>
      <c r="H82" s="98"/>
    </row>
    <row r="83" spans="1:8" s="89" customFormat="1" ht="17.25" customHeight="1">
      <c r="A83" s="9" t="s">
        <v>0</v>
      </c>
      <c r="B83" s="10" t="s">
        <v>5</v>
      </c>
      <c r="C83" s="10" t="s">
        <v>10</v>
      </c>
      <c r="D83" s="26"/>
      <c r="E83" s="17"/>
      <c r="F83" s="11">
        <f>F84</f>
        <v>13139125.5</v>
      </c>
      <c r="G83" s="11">
        <f>G84</f>
        <v>8948300</v>
      </c>
      <c r="H83" s="96">
        <f>+G83/F83*100</f>
        <v>68.10422809341459</v>
      </c>
    </row>
    <row r="84" spans="1:8" s="90" customFormat="1" ht="17.25">
      <c r="A84" s="28" t="s">
        <v>97</v>
      </c>
      <c r="B84" s="13" t="s">
        <v>5</v>
      </c>
      <c r="C84" s="48" t="s">
        <v>10</v>
      </c>
      <c r="D84" s="30" t="s">
        <v>98</v>
      </c>
      <c r="E84" s="13"/>
      <c r="F84" s="11">
        <f>F86</f>
        <v>13139125.5</v>
      </c>
      <c r="G84" s="11">
        <f>G86</f>
        <v>8948300</v>
      </c>
      <c r="H84" s="97"/>
    </row>
    <row r="85" spans="1:8" s="90" customFormat="1" ht="20.25" customHeight="1">
      <c r="A85" s="24" t="s">
        <v>77</v>
      </c>
      <c r="B85" s="17" t="s">
        <v>5</v>
      </c>
      <c r="C85" s="40" t="s">
        <v>10</v>
      </c>
      <c r="D85" s="26" t="s">
        <v>99</v>
      </c>
      <c r="E85" s="17"/>
      <c r="F85" s="19">
        <f>F86</f>
        <v>13139125.5</v>
      </c>
      <c r="G85" s="19">
        <f>G86</f>
        <v>8948300</v>
      </c>
      <c r="H85" s="98"/>
    </row>
    <row r="86" spans="1:8" s="91" customFormat="1" ht="33">
      <c r="A86" s="49" t="s">
        <v>100</v>
      </c>
      <c r="B86" s="25" t="s">
        <v>5</v>
      </c>
      <c r="C86" s="25" t="s">
        <v>10</v>
      </c>
      <c r="D86" s="26" t="s">
        <v>101</v>
      </c>
      <c r="E86" s="25" t="s">
        <v>102</v>
      </c>
      <c r="F86" s="27">
        <v>13139125.5</v>
      </c>
      <c r="G86" s="27">
        <v>8948300</v>
      </c>
      <c r="H86" s="100"/>
    </row>
    <row r="87" spans="1:8" s="91" customFormat="1" ht="18.75" customHeight="1">
      <c r="A87" s="44" t="s">
        <v>12</v>
      </c>
      <c r="B87" s="50" t="s">
        <v>5</v>
      </c>
      <c r="C87" s="50" t="s">
        <v>26</v>
      </c>
      <c r="D87" s="26"/>
      <c r="E87" s="25"/>
      <c r="F87" s="51">
        <f>F88</f>
        <v>0</v>
      </c>
      <c r="G87" s="51">
        <f>G88</f>
        <v>0</v>
      </c>
      <c r="H87" s="96"/>
    </row>
    <row r="88" spans="1:8" s="91" customFormat="1" ht="19.5" customHeight="1">
      <c r="A88" s="28" t="s">
        <v>155</v>
      </c>
      <c r="B88" s="29" t="s">
        <v>5</v>
      </c>
      <c r="C88" s="29" t="s">
        <v>26</v>
      </c>
      <c r="D88" s="30" t="s">
        <v>104</v>
      </c>
      <c r="E88" s="29"/>
      <c r="F88" s="31">
        <f>F90</f>
        <v>0</v>
      </c>
      <c r="G88" s="31">
        <f>G90</f>
        <v>0</v>
      </c>
      <c r="H88" s="104"/>
    </row>
    <row r="89" spans="1:8" s="91" customFormat="1" ht="16.5">
      <c r="A89" s="24" t="s">
        <v>77</v>
      </c>
      <c r="B89" s="25" t="s">
        <v>5</v>
      </c>
      <c r="C89" s="25" t="s">
        <v>26</v>
      </c>
      <c r="D89" s="26" t="s">
        <v>105</v>
      </c>
      <c r="E89" s="25"/>
      <c r="F89" s="27">
        <f>F90</f>
        <v>0</v>
      </c>
      <c r="G89" s="27">
        <f>G90</f>
        <v>0</v>
      </c>
      <c r="H89" s="100"/>
    </row>
    <row r="90" spans="1:8" s="91" customFormat="1" ht="33">
      <c r="A90" s="24" t="s">
        <v>56</v>
      </c>
      <c r="B90" s="25" t="s">
        <v>5</v>
      </c>
      <c r="C90" s="25" t="s">
        <v>26</v>
      </c>
      <c r="D90" s="26" t="s">
        <v>106</v>
      </c>
      <c r="E90" s="25" t="s">
        <v>57</v>
      </c>
      <c r="F90" s="27">
        <v>0</v>
      </c>
      <c r="G90" s="27">
        <v>0</v>
      </c>
      <c r="H90" s="100"/>
    </row>
    <row r="91" spans="1:8" s="85" customFormat="1" ht="24.75" customHeight="1">
      <c r="A91" s="43" t="s">
        <v>17</v>
      </c>
      <c r="B91" s="6" t="s">
        <v>18</v>
      </c>
      <c r="C91" s="6" t="s">
        <v>28</v>
      </c>
      <c r="D91" s="6"/>
      <c r="E91" s="6"/>
      <c r="F91" s="7">
        <f>F92+F97</f>
        <v>260000</v>
      </c>
      <c r="G91" s="7">
        <f>G92+G97</f>
        <v>115698.91</v>
      </c>
      <c r="H91" s="95">
        <f>+G91/F91*100</f>
        <v>44.499580769230775</v>
      </c>
    </row>
    <row r="92" spans="1:8" s="86" customFormat="1" ht="16.5" customHeight="1">
      <c r="A92" s="44" t="s">
        <v>42</v>
      </c>
      <c r="B92" s="10" t="s">
        <v>18</v>
      </c>
      <c r="C92" s="10" t="s">
        <v>2</v>
      </c>
      <c r="D92" s="18"/>
      <c r="E92" s="17"/>
      <c r="F92" s="51">
        <f>F94</f>
        <v>10000</v>
      </c>
      <c r="G92" s="51">
        <f>G94</f>
        <v>0</v>
      </c>
      <c r="H92" s="96">
        <f>+G92/F92*100</f>
        <v>0</v>
      </c>
    </row>
    <row r="93" spans="1:8" s="87" customFormat="1" ht="33" customHeight="1">
      <c r="A93" s="28" t="s">
        <v>166</v>
      </c>
      <c r="B93" s="29" t="s">
        <v>18</v>
      </c>
      <c r="C93" s="29" t="s">
        <v>2</v>
      </c>
      <c r="D93" s="30" t="s">
        <v>107</v>
      </c>
      <c r="E93" s="29"/>
      <c r="F93" s="51">
        <f>F94</f>
        <v>10000</v>
      </c>
      <c r="G93" s="51">
        <f>G94</f>
        <v>0</v>
      </c>
      <c r="H93" s="104"/>
    </row>
    <row r="94" spans="1:8" s="86" customFormat="1" ht="21" customHeight="1">
      <c r="A94" s="52" t="s">
        <v>77</v>
      </c>
      <c r="B94" s="17" t="s">
        <v>18</v>
      </c>
      <c r="C94" s="17" t="s">
        <v>2</v>
      </c>
      <c r="D94" s="18" t="s">
        <v>108</v>
      </c>
      <c r="E94" s="17"/>
      <c r="F94" s="27">
        <f>F96</f>
        <v>10000</v>
      </c>
      <c r="G94" s="27">
        <f>G96</f>
        <v>0</v>
      </c>
      <c r="H94" s="100"/>
    </row>
    <row r="95" spans="1:8" s="86" customFormat="1" ht="18.75" customHeight="1">
      <c r="A95" s="52" t="s">
        <v>109</v>
      </c>
      <c r="B95" s="17" t="s">
        <v>18</v>
      </c>
      <c r="C95" s="17" t="s">
        <v>2</v>
      </c>
      <c r="D95" s="18" t="s">
        <v>110</v>
      </c>
      <c r="E95" s="17"/>
      <c r="F95" s="27">
        <f>F96</f>
        <v>10000</v>
      </c>
      <c r="G95" s="27">
        <f>G96</f>
        <v>0</v>
      </c>
      <c r="H95" s="100"/>
    </row>
    <row r="96" spans="1:8" ht="33">
      <c r="A96" s="20" t="s">
        <v>56</v>
      </c>
      <c r="B96" s="17" t="s">
        <v>18</v>
      </c>
      <c r="C96" s="17" t="s">
        <v>2</v>
      </c>
      <c r="D96" s="18" t="s">
        <v>110</v>
      </c>
      <c r="E96" s="40" t="s">
        <v>57</v>
      </c>
      <c r="F96" s="27">
        <v>10000</v>
      </c>
      <c r="G96" s="27">
        <v>0</v>
      </c>
      <c r="H96" s="100"/>
    </row>
    <row r="97" spans="1:8" s="85" customFormat="1" ht="20.25" customHeight="1">
      <c r="A97" s="53" t="s">
        <v>167</v>
      </c>
      <c r="B97" s="10" t="s">
        <v>18</v>
      </c>
      <c r="C97" s="10" t="s">
        <v>4</v>
      </c>
      <c r="D97" s="23"/>
      <c r="E97" s="10"/>
      <c r="F97" s="51">
        <f>F100+F102</f>
        <v>250000</v>
      </c>
      <c r="G97" s="51">
        <f>G100+G102</f>
        <v>115698.91</v>
      </c>
      <c r="H97" s="96">
        <f>+G97/F97*100</f>
        <v>46.279564</v>
      </c>
    </row>
    <row r="98" spans="1:8" ht="18" customHeight="1">
      <c r="A98" s="28" t="s">
        <v>111</v>
      </c>
      <c r="B98" s="13" t="s">
        <v>18</v>
      </c>
      <c r="C98" s="13" t="s">
        <v>4</v>
      </c>
      <c r="D98" s="30" t="s">
        <v>112</v>
      </c>
      <c r="E98" s="48"/>
      <c r="F98" s="51">
        <f>F99</f>
        <v>250000</v>
      </c>
      <c r="G98" s="51">
        <f>G99</f>
        <v>115698.91</v>
      </c>
      <c r="H98" s="104"/>
    </row>
    <row r="99" spans="1:8" ht="18" customHeight="1">
      <c r="A99" s="24" t="s">
        <v>77</v>
      </c>
      <c r="B99" s="17" t="s">
        <v>18</v>
      </c>
      <c r="C99" s="17" t="s">
        <v>4</v>
      </c>
      <c r="D99" s="26" t="s">
        <v>113</v>
      </c>
      <c r="E99" s="40"/>
      <c r="F99" s="27">
        <f>F100+F102</f>
        <v>250000</v>
      </c>
      <c r="G99" s="27">
        <f>G100+G102</f>
        <v>115698.91</v>
      </c>
      <c r="H99" s="100"/>
    </row>
    <row r="100" spans="1:8" s="87" customFormat="1" ht="21" customHeight="1">
      <c r="A100" s="24" t="s">
        <v>56</v>
      </c>
      <c r="B100" s="25" t="s">
        <v>18</v>
      </c>
      <c r="C100" s="25" t="s">
        <v>4</v>
      </c>
      <c r="D100" s="26" t="s">
        <v>114</v>
      </c>
      <c r="E100" s="25" t="s">
        <v>57</v>
      </c>
      <c r="F100" s="27">
        <v>50000</v>
      </c>
      <c r="G100" s="27">
        <v>0</v>
      </c>
      <c r="H100" s="100"/>
    </row>
    <row r="101" spans="1:8" ht="16.5">
      <c r="A101" s="24" t="s">
        <v>111</v>
      </c>
      <c r="B101" s="17" t="s">
        <v>18</v>
      </c>
      <c r="C101" s="17" t="s">
        <v>4</v>
      </c>
      <c r="D101" s="26" t="s">
        <v>115</v>
      </c>
      <c r="E101" s="40"/>
      <c r="F101" s="27">
        <f>F102</f>
        <v>200000</v>
      </c>
      <c r="G101" s="27">
        <f>G102</f>
        <v>115698.91</v>
      </c>
      <c r="H101" s="100"/>
    </row>
    <row r="102" spans="1:8" s="87" customFormat="1" ht="33">
      <c r="A102" s="24" t="s">
        <v>56</v>
      </c>
      <c r="B102" s="25" t="s">
        <v>18</v>
      </c>
      <c r="C102" s="25" t="s">
        <v>4</v>
      </c>
      <c r="D102" s="26" t="s">
        <v>115</v>
      </c>
      <c r="E102" s="25" t="s">
        <v>57</v>
      </c>
      <c r="F102" s="27">
        <v>200000</v>
      </c>
      <c r="G102" s="27">
        <v>115698.91</v>
      </c>
      <c r="H102" s="100"/>
    </row>
    <row r="103" spans="1:8" s="85" customFormat="1" ht="25.5" customHeight="1">
      <c r="A103" s="43" t="s">
        <v>13</v>
      </c>
      <c r="B103" s="6" t="s">
        <v>6</v>
      </c>
      <c r="C103" s="6" t="s">
        <v>28</v>
      </c>
      <c r="D103" s="6"/>
      <c r="E103" s="6"/>
      <c r="F103" s="7">
        <f>F111+F134+F104+F120+F115</f>
        <v>34800175.11</v>
      </c>
      <c r="G103" s="7">
        <f>G111+G134+G104+G120+G115</f>
        <v>24355744.8</v>
      </c>
      <c r="H103" s="95">
        <f>+G103/F103*100</f>
        <v>69.98742024433452</v>
      </c>
    </row>
    <row r="104" spans="1:8" s="86" customFormat="1" ht="18" customHeight="1">
      <c r="A104" s="9" t="s">
        <v>16</v>
      </c>
      <c r="B104" s="10" t="s">
        <v>6</v>
      </c>
      <c r="C104" s="10" t="s">
        <v>2</v>
      </c>
      <c r="D104" s="10"/>
      <c r="E104" s="10"/>
      <c r="F104" s="11">
        <f>F107+F110</f>
        <v>20118072.27</v>
      </c>
      <c r="G104" s="11">
        <f>G107+G110</f>
        <v>13287500</v>
      </c>
      <c r="H104" s="96">
        <f>+G104/F104*100</f>
        <v>66.04758061145985</v>
      </c>
    </row>
    <row r="105" spans="1:8" ht="20.25" customHeight="1">
      <c r="A105" s="28" t="s">
        <v>97</v>
      </c>
      <c r="B105" s="13" t="s">
        <v>6</v>
      </c>
      <c r="C105" s="13" t="s">
        <v>2</v>
      </c>
      <c r="D105" s="54" t="s">
        <v>98</v>
      </c>
      <c r="E105" s="48"/>
      <c r="F105" s="11">
        <f>F107</f>
        <v>13312072.27</v>
      </c>
      <c r="G105" s="11">
        <f>G107</f>
        <v>8787500</v>
      </c>
      <c r="H105" s="96">
        <f>+G105/F105*100</f>
        <v>66.01151061809854</v>
      </c>
    </row>
    <row r="106" spans="1:8" ht="16.5">
      <c r="A106" s="24" t="s">
        <v>77</v>
      </c>
      <c r="B106" s="17" t="s">
        <v>6</v>
      </c>
      <c r="C106" s="17" t="s">
        <v>2</v>
      </c>
      <c r="D106" s="41" t="s">
        <v>99</v>
      </c>
      <c r="E106" s="40"/>
      <c r="F106" s="19">
        <f>F107</f>
        <v>13312072.27</v>
      </c>
      <c r="G106" s="19">
        <f>G107</f>
        <v>8787500</v>
      </c>
      <c r="H106" s="98"/>
    </row>
    <row r="107" spans="1:8" s="87" customFormat="1" ht="33">
      <c r="A107" s="49" t="s">
        <v>100</v>
      </c>
      <c r="B107" s="25" t="s">
        <v>6</v>
      </c>
      <c r="C107" s="25" t="s">
        <v>2</v>
      </c>
      <c r="D107" s="26" t="s">
        <v>101</v>
      </c>
      <c r="E107" s="25" t="s">
        <v>102</v>
      </c>
      <c r="F107" s="27">
        <v>13312072.27</v>
      </c>
      <c r="G107" s="27">
        <v>8787500</v>
      </c>
      <c r="H107" s="100"/>
    </row>
    <row r="108" spans="1:8" ht="18.75" customHeight="1">
      <c r="A108" s="12" t="s">
        <v>25</v>
      </c>
      <c r="B108" s="13" t="s">
        <v>6</v>
      </c>
      <c r="C108" s="13" t="s">
        <v>2</v>
      </c>
      <c r="D108" s="14" t="s">
        <v>116</v>
      </c>
      <c r="E108" s="13"/>
      <c r="F108" s="11">
        <f>F110</f>
        <v>6806000</v>
      </c>
      <c r="G108" s="11">
        <f>G110</f>
        <v>4500000</v>
      </c>
      <c r="H108" s="96">
        <f>+G108/F108*100</f>
        <v>66.11813106082867</v>
      </c>
    </row>
    <row r="109" spans="1:8" ht="18.75" customHeight="1">
      <c r="A109" s="16" t="s">
        <v>77</v>
      </c>
      <c r="B109" s="17" t="s">
        <v>6</v>
      </c>
      <c r="C109" s="17" t="s">
        <v>2</v>
      </c>
      <c r="D109" s="18" t="s">
        <v>117</v>
      </c>
      <c r="E109" s="17"/>
      <c r="F109" s="19">
        <f>F110</f>
        <v>6806000</v>
      </c>
      <c r="G109" s="19">
        <f>G110</f>
        <v>4500000</v>
      </c>
      <c r="H109" s="98"/>
    </row>
    <row r="110" spans="1:8" s="86" customFormat="1" ht="33">
      <c r="A110" s="47" t="s">
        <v>100</v>
      </c>
      <c r="B110" s="17" t="s">
        <v>6</v>
      </c>
      <c r="C110" s="17" t="s">
        <v>2</v>
      </c>
      <c r="D110" s="18" t="s">
        <v>118</v>
      </c>
      <c r="E110" s="17" t="s">
        <v>102</v>
      </c>
      <c r="F110" s="19">
        <v>6806000</v>
      </c>
      <c r="G110" s="19">
        <v>4500000</v>
      </c>
      <c r="H110" s="98"/>
    </row>
    <row r="111" spans="1:8" s="86" customFormat="1" ht="18" customHeight="1">
      <c r="A111" s="9" t="s">
        <v>154</v>
      </c>
      <c r="B111" s="10" t="s">
        <v>6</v>
      </c>
      <c r="C111" s="10" t="s">
        <v>4</v>
      </c>
      <c r="D111" s="23"/>
      <c r="E111" s="10"/>
      <c r="F111" s="11">
        <f>F112</f>
        <v>14246548.04</v>
      </c>
      <c r="G111" s="11">
        <f>G112</f>
        <v>10991000</v>
      </c>
      <c r="H111" s="96">
        <f>+G111/F111*100</f>
        <v>77.1485132338065</v>
      </c>
    </row>
    <row r="112" spans="1:8" ht="17.25">
      <c r="A112" s="28" t="s">
        <v>97</v>
      </c>
      <c r="B112" s="13" t="s">
        <v>6</v>
      </c>
      <c r="C112" s="13" t="s">
        <v>4</v>
      </c>
      <c r="D112" s="14" t="s">
        <v>98</v>
      </c>
      <c r="E112" s="13"/>
      <c r="F112" s="11">
        <f>F114</f>
        <v>14246548.04</v>
      </c>
      <c r="G112" s="11">
        <f>G114</f>
        <v>10991000</v>
      </c>
      <c r="H112" s="97"/>
    </row>
    <row r="113" spans="1:8" ht="16.5">
      <c r="A113" s="24" t="s">
        <v>77</v>
      </c>
      <c r="B113" s="17" t="s">
        <v>6</v>
      </c>
      <c r="C113" s="17" t="s">
        <v>4</v>
      </c>
      <c r="D113" s="18" t="s">
        <v>99</v>
      </c>
      <c r="E113" s="17"/>
      <c r="F113" s="19">
        <f>F114</f>
        <v>14246548.04</v>
      </c>
      <c r="G113" s="19">
        <f>G114</f>
        <v>10991000</v>
      </c>
      <c r="H113" s="98"/>
    </row>
    <row r="114" spans="1:8" s="87" customFormat="1" ht="33">
      <c r="A114" s="49" t="s">
        <v>100</v>
      </c>
      <c r="B114" s="25" t="s">
        <v>6</v>
      </c>
      <c r="C114" s="25" t="s">
        <v>4</v>
      </c>
      <c r="D114" s="26" t="s">
        <v>101</v>
      </c>
      <c r="E114" s="25" t="s">
        <v>102</v>
      </c>
      <c r="F114" s="27">
        <v>14246548.04</v>
      </c>
      <c r="G114" s="27">
        <v>10991000</v>
      </c>
      <c r="H114" s="100"/>
    </row>
    <row r="115" spans="1:8" s="86" customFormat="1" ht="17.25">
      <c r="A115" s="55" t="s">
        <v>156</v>
      </c>
      <c r="B115" s="10" t="s">
        <v>6</v>
      </c>
      <c r="C115" s="10" t="s">
        <v>18</v>
      </c>
      <c r="D115" s="30"/>
      <c r="E115" s="17"/>
      <c r="F115" s="11">
        <f aca="true" t="shared" si="2" ref="F115:G118">+F116</f>
        <v>50000</v>
      </c>
      <c r="G115" s="11">
        <f t="shared" si="2"/>
        <v>9690</v>
      </c>
      <c r="H115" s="96">
        <f>+G115/F115*100</f>
        <v>19.38</v>
      </c>
    </row>
    <row r="116" spans="1:8" s="86" customFormat="1" ht="51.75">
      <c r="A116" s="28" t="s">
        <v>162</v>
      </c>
      <c r="B116" s="13" t="s">
        <v>6</v>
      </c>
      <c r="C116" s="13" t="s">
        <v>18</v>
      </c>
      <c r="D116" s="30" t="s">
        <v>68</v>
      </c>
      <c r="E116" s="13"/>
      <c r="F116" s="11">
        <f t="shared" si="2"/>
        <v>50000</v>
      </c>
      <c r="G116" s="11">
        <f t="shared" si="2"/>
        <v>9690</v>
      </c>
      <c r="H116" s="97"/>
    </row>
    <row r="117" spans="1:8" s="86" customFormat="1" ht="16.5">
      <c r="A117" s="47" t="s">
        <v>156</v>
      </c>
      <c r="B117" s="17" t="s">
        <v>168</v>
      </c>
      <c r="C117" s="17" t="s">
        <v>18</v>
      </c>
      <c r="D117" s="26" t="s">
        <v>69</v>
      </c>
      <c r="E117" s="25"/>
      <c r="F117" s="19">
        <f t="shared" si="2"/>
        <v>50000</v>
      </c>
      <c r="G117" s="19">
        <f t="shared" si="2"/>
        <v>9690</v>
      </c>
      <c r="H117" s="98"/>
    </row>
    <row r="118" spans="1:8" s="86" customFormat="1" ht="16.5">
      <c r="A118" s="47" t="s">
        <v>27</v>
      </c>
      <c r="B118" s="17" t="s">
        <v>6</v>
      </c>
      <c r="C118" s="17" t="s">
        <v>18</v>
      </c>
      <c r="D118" s="26" t="s">
        <v>70</v>
      </c>
      <c r="E118" s="25"/>
      <c r="F118" s="19">
        <f t="shared" si="2"/>
        <v>50000</v>
      </c>
      <c r="G118" s="19">
        <f t="shared" si="2"/>
        <v>9690</v>
      </c>
      <c r="H118" s="98"/>
    </row>
    <row r="119" spans="1:8" s="86" customFormat="1" ht="18" customHeight="1">
      <c r="A119" s="20" t="s">
        <v>56</v>
      </c>
      <c r="B119" s="17" t="s">
        <v>6</v>
      </c>
      <c r="C119" s="17" t="s">
        <v>18</v>
      </c>
      <c r="D119" s="26" t="s">
        <v>70</v>
      </c>
      <c r="E119" s="21" t="s">
        <v>57</v>
      </c>
      <c r="F119" s="19">
        <v>50000</v>
      </c>
      <c r="G119" s="19">
        <v>9690</v>
      </c>
      <c r="H119" s="98"/>
    </row>
    <row r="120" spans="1:8" s="87" customFormat="1" ht="18" customHeight="1">
      <c r="A120" s="44" t="s">
        <v>169</v>
      </c>
      <c r="B120" s="42" t="s">
        <v>6</v>
      </c>
      <c r="C120" s="42" t="s">
        <v>6</v>
      </c>
      <c r="D120" s="45"/>
      <c r="E120" s="42"/>
      <c r="F120" s="51">
        <f>F124+F127+F129+F130+F125</f>
        <v>305250</v>
      </c>
      <c r="G120" s="51">
        <f>G124+G127+G129+G130+G125</f>
        <v>7250</v>
      </c>
      <c r="H120" s="96">
        <f>+G120/F120*100</f>
        <v>2.375102375102375</v>
      </c>
    </row>
    <row r="121" spans="1:8" s="87" customFormat="1" ht="18" customHeight="1">
      <c r="A121" s="28" t="s">
        <v>45</v>
      </c>
      <c r="B121" s="29" t="s">
        <v>6</v>
      </c>
      <c r="C121" s="29" t="s">
        <v>6</v>
      </c>
      <c r="D121" s="30" t="s">
        <v>170</v>
      </c>
      <c r="E121" s="29"/>
      <c r="F121" s="51">
        <f>+F122</f>
        <v>290000</v>
      </c>
      <c r="G121" s="31">
        <f>+G122</f>
        <v>0</v>
      </c>
      <c r="H121" s="104"/>
    </row>
    <row r="122" spans="1:8" s="87" customFormat="1" ht="18" customHeight="1">
      <c r="A122" s="24" t="s">
        <v>77</v>
      </c>
      <c r="B122" s="21" t="s">
        <v>6</v>
      </c>
      <c r="C122" s="21" t="s">
        <v>6</v>
      </c>
      <c r="D122" s="26" t="s">
        <v>120</v>
      </c>
      <c r="E122" s="21"/>
      <c r="F122" s="22">
        <f>+F124+F129+F127+F125</f>
        <v>290000</v>
      </c>
      <c r="G122" s="22">
        <f>+G124+G129+G127+G125</f>
        <v>0</v>
      </c>
      <c r="H122" s="99"/>
    </row>
    <row r="123" spans="1:8" s="87" customFormat="1" ht="18" customHeight="1">
      <c r="A123" s="24" t="s">
        <v>121</v>
      </c>
      <c r="B123" s="21" t="s">
        <v>6</v>
      </c>
      <c r="C123" s="21" t="s">
        <v>6</v>
      </c>
      <c r="D123" s="26" t="s">
        <v>122</v>
      </c>
      <c r="E123" s="21"/>
      <c r="F123" s="22">
        <f>F124+F125</f>
        <v>100000</v>
      </c>
      <c r="G123" s="22">
        <f>G124+G125</f>
        <v>0</v>
      </c>
      <c r="H123" s="99"/>
    </row>
    <row r="124" spans="1:8" s="87" customFormat="1" ht="15.75" customHeight="1">
      <c r="A124" s="20" t="s">
        <v>56</v>
      </c>
      <c r="B124" s="21" t="s">
        <v>6</v>
      </c>
      <c r="C124" s="21" t="s">
        <v>6</v>
      </c>
      <c r="D124" s="26" t="s">
        <v>122</v>
      </c>
      <c r="E124" s="21" t="s">
        <v>57</v>
      </c>
      <c r="F124" s="22">
        <v>0</v>
      </c>
      <c r="G124" s="22">
        <v>0</v>
      </c>
      <c r="H124" s="99"/>
    </row>
    <row r="125" spans="1:8" s="87" customFormat="1" ht="15.75" customHeight="1">
      <c r="A125" s="47" t="s">
        <v>130</v>
      </c>
      <c r="B125" s="21" t="s">
        <v>6</v>
      </c>
      <c r="C125" s="21" t="s">
        <v>6</v>
      </c>
      <c r="D125" s="26" t="s">
        <v>122</v>
      </c>
      <c r="E125" s="21" t="s">
        <v>131</v>
      </c>
      <c r="F125" s="22">
        <v>100000</v>
      </c>
      <c r="G125" s="22">
        <v>0</v>
      </c>
      <c r="H125" s="99"/>
    </row>
    <row r="126" spans="1:8" s="87" customFormat="1" ht="18.75" customHeight="1">
      <c r="A126" s="24" t="s">
        <v>123</v>
      </c>
      <c r="B126" s="21" t="s">
        <v>6</v>
      </c>
      <c r="C126" s="21" t="s">
        <v>6</v>
      </c>
      <c r="D126" s="26" t="s">
        <v>124</v>
      </c>
      <c r="E126" s="21"/>
      <c r="F126" s="22">
        <f>F127</f>
        <v>100000</v>
      </c>
      <c r="G126" s="22">
        <f>G127</f>
        <v>0</v>
      </c>
      <c r="H126" s="99"/>
    </row>
    <row r="127" spans="1:8" s="87" customFormat="1" ht="16.5">
      <c r="A127" s="47" t="s">
        <v>130</v>
      </c>
      <c r="B127" s="21" t="s">
        <v>6</v>
      </c>
      <c r="C127" s="21" t="s">
        <v>6</v>
      </c>
      <c r="D127" s="26" t="s">
        <v>124</v>
      </c>
      <c r="E127" s="21" t="s">
        <v>131</v>
      </c>
      <c r="F127" s="22">
        <v>100000</v>
      </c>
      <c r="G127" s="22">
        <v>0</v>
      </c>
      <c r="H127" s="99"/>
    </row>
    <row r="128" spans="1:8" s="87" customFormat="1" ht="18.75" customHeight="1">
      <c r="A128" s="24" t="s">
        <v>27</v>
      </c>
      <c r="B128" s="21" t="s">
        <v>6</v>
      </c>
      <c r="C128" s="21" t="s">
        <v>6</v>
      </c>
      <c r="D128" s="26" t="s">
        <v>125</v>
      </c>
      <c r="E128" s="21"/>
      <c r="F128" s="22">
        <f>F129</f>
        <v>90000</v>
      </c>
      <c r="G128" s="22">
        <f>G129</f>
        <v>0</v>
      </c>
      <c r="H128" s="99"/>
    </row>
    <row r="129" spans="1:8" s="87" customFormat="1" ht="16.5">
      <c r="A129" s="47" t="s">
        <v>130</v>
      </c>
      <c r="B129" s="21" t="s">
        <v>6</v>
      </c>
      <c r="C129" s="21" t="s">
        <v>6</v>
      </c>
      <c r="D129" s="26" t="s">
        <v>125</v>
      </c>
      <c r="E129" s="21" t="s">
        <v>131</v>
      </c>
      <c r="F129" s="22">
        <v>90000</v>
      </c>
      <c r="G129" s="22">
        <v>0</v>
      </c>
      <c r="H129" s="99"/>
    </row>
    <row r="130" spans="1:8" s="87" customFormat="1" ht="17.25">
      <c r="A130" s="12" t="s">
        <v>44</v>
      </c>
      <c r="B130" s="21" t="s">
        <v>6</v>
      </c>
      <c r="C130" s="21" t="s">
        <v>6</v>
      </c>
      <c r="D130" s="14" t="s">
        <v>171</v>
      </c>
      <c r="E130" s="13"/>
      <c r="F130" s="11">
        <f>F133</f>
        <v>15250</v>
      </c>
      <c r="G130" s="11">
        <f>G133</f>
        <v>7250</v>
      </c>
      <c r="H130" s="96"/>
    </row>
    <row r="131" spans="1:8" s="87" customFormat="1" ht="16.5">
      <c r="A131" s="16" t="s">
        <v>77</v>
      </c>
      <c r="B131" s="21" t="s">
        <v>6</v>
      </c>
      <c r="C131" s="21" t="s">
        <v>6</v>
      </c>
      <c r="D131" s="18" t="s">
        <v>132</v>
      </c>
      <c r="E131" s="17"/>
      <c r="F131" s="19">
        <f>F132</f>
        <v>15250</v>
      </c>
      <c r="G131" s="19">
        <f>G132</f>
        <v>7250</v>
      </c>
      <c r="H131" s="98"/>
    </row>
    <row r="132" spans="1:8" s="87" customFormat="1" ht="16.5">
      <c r="A132" s="16" t="s">
        <v>172</v>
      </c>
      <c r="B132" s="21" t="s">
        <v>6</v>
      </c>
      <c r="C132" s="21" t="s">
        <v>6</v>
      </c>
      <c r="D132" s="18" t="s">
        <v>141</v>
      </c>
      <c r="E132" s="17"/>
      <c r="F132" s="19">
        <f>F133</f>
        <v>15250</v>
      </c>
      <c r="G132" s="19">
        <f>G133</f>
        <v>7250</v>
      </c>
      <c r="H132" s="98"/>
    </row>
    <row r="133" spans="1:8" s="87" customFormat="1" ht="18" customHeight="1">
      <c r="A133" s="20" t="s">
        <v>56</v>
      </c>
      <c r="B133" s="21" t="s">
        <v>6</v>
      </c>
      <c r="C133" s="21" t="s">
        <v>6</v>
      </c>
      <c r="D133" s="18" t="s">
        <v>141</v>
      </c>
      <c r="E133" s="21" t="s">
        <v>57</v>
      </c>
      <c r="F133" s="22">
        <v>15250</v>
      </c>
      <c r="G133" s="22">
        <v>7250</v>
      </c>
      <c r="H133" s="99"/>
    </row>
    <row r="134" spans="1:8" s="86" customFormat="1" ht="18" customHeight="1">
      <c r="A134" s="9" t="s">
        <v>14</v>
      </c>
      <c r="B134" s="10" t="s">
        <v>6</v>
      </c>
      <c r="C134" s="10" t="s">
        <v>9</v>
      </c>
      <c r="D134" s="23"/>
      <c r="E134" s="10"/>
      <c r="F134" s="11">
        <f>+F135+F140+F145+F149</f>
        <v>80304.8</v>
      </c>
      <c r="G134" s="11">
        <f>+G135+G140+G145+G149</f>
        <v>60304.8</v>
      </c>
      <c r="H134" s="96">
        <f>+G134/F134*100</f>
        <v>75.09488847491059</v>
      </c>
    </row>
    <row r="135" spans="1:8" ht="18" customHeight="1">
      <c r="A135" s="56" t="s">
        <v>45</v>
      </c>
      <c r="B135" s="13" t="s">
        <v>6</v>
      </c>
      <c r="C135" s="13" t="s">
        <v>9</v>
      </c>
      <c r="D135" s="30" t="s">
        <v>119</v>
      </c>
      <c r="E135" s="13"/>
      <c r="F135" s="15">
        <f>+F136</f>
        <v>0</v>
      </c>
      <c r="G135" s="15">
        <f>+G136</f>
        <v>0</v>
      </c>
      <c r="H135" s="97"/>
    </row>
    <row r="136" spans="1:8" ht="18" customHeight="1">
      <c r="A136" s="57" t="s">
        <v>77</v>
      </c>
      <c r="B136" s="17" t="s">
        <v>6</v>
      </c>
      <c r="C136" s="17" t="s">
        <v>9</v>
      </c>
      <c r="D136" s="26" t="s">
        <v>120</v>
      </c>
      <c r="E136" s="17"/>
      <c r="F136" s="19">
        <f>F137</f>
        <v>0</v>
      </c>
      <c r="G136" s="19">
        <f>G137</f>
        <v>0</v>
      </c>
      <c r="H136" s="98"/>
    </row>
    <row r="137" spans="1:8" ht="18" customHeight="1">
      <c r="A137" s="24" t="s">
        <v>121</v>
      </c>
      <c r="B137" s="17" t="s">
        <v>6</v>
      </c>
      <c r="C137" s="17" t="s">
        <v>9</v>
      </c>
      <c r="D137" s="26" t="s">
        <v>122</v>
      </c>
      <c r="E137" s="17"/>
      <c r="F137" s="19">
        <f>F139+F138</f>
        <v>0</v>
      </c>
      <c r="G137" s="19">
        <f>G139+G138</f>
        <v>0</v>
      </c>
      <c r="H137" s="98"/>
    </row>
    <row r="138" spans="1:8" ht="18" customHeight="1">
      <c r="A138" s="24" t="s">
        <v>56</v>
      </c>
      <c r="B138" s="25" t="s">
        <v>6</v>
      </c>
      <c r="C138" s="25" t="s">
        <v>9</v>
      </c>
      <c r="D138" s="26" t="s">
        <v>122</v>
      </c>
      <c r="E138" s="25" t="s">
        <v>57</v>
      </c>
      <c r="F138" s="19">
        <v>0</v>
      </c>
      <c r="G138" s="19">
        <v>0</v>
      </c>
      <c r="H138" s="98"/>
    </row>
    <row r="139" spans="1:8" s="87" customFormat="1" ht="16.5">
      <c r="A139" s="49" t="s">
        <v>130</v>
      </c>
      <c r="B139" s="25" t="s">
        <v>6</v>
      </c>
      <c r="C139" s="25" t="s">
        <v>9</v>
      </c>
      <c r="D139" s="26" t="s">
        <v>122</v>
      </c>
      <c r="E139" s="25" t="s">
        <v>131</v>
      </c>
      <c r="F139" s="27">
        <v>0</v>
      </c>
      <c r="G139" s="27">
        <v>0</v>
      </c>
      <c r="H139" s="100"/>
    </row>
    <row r="140" spans="1:8" s="87" customFormat="1" ht="16.5" customHeight="1">
      <c r="A140" s="28" t="s">
        <v>47</v>
      </c>
      <c r="B140" s="29" t="s">
        <v>6</v>
      </c>
      <c r="C140" s="29" t="s">
        <v>9</v>
      </c>
      <c r="D140" s="30" t="s">
        <v>126</v>
      </c>
      <c r="E140" s="29"/>
      <c r="F140" s="31">
        <f>F143+F144</f>
        <v>54974.8</v>
      </c>
      <c r="G140" s="31">
        <f>G143+G144</f>
        <v>34974.8</v>
      </c>
      <c r="H140" s="104"/>
    </row>
    <row r="141" spans="1:8" s="87" customFormat="1" ht="16.5" customHeight="1">
      <c r="A141" s="24" t="s">
        <v>77</v>
      </c>
      <c r="B141" s="25" t="s">
        <v>6</v>
      </c>
      <c r="C141" s="25" t="s">
        <v>9</v>
      </c>
      <c r="D141" s="26" t="s">
        <v>127</v>
      </c>
      <c r="E141" s="25"/>
      <c r="F141" s="27">
        <f>F144+F143</f>
        <v>54974.8</v>
      </c>
      <c r="G141" s="27">
        <f>G144+G143</f>
        <v>34974.8</v>
      </c>
      <c r="H141" s="100"/>
    </row>
    <row r="142" spans="1:8" s="87" customFormat="1" ht="16.5" customHeight="1">
      <c r="A142" s="24" t="s">
        <v>128</v>
      </c>
      <c r="B142" s="25" t="s">
        <v>6</v>
      </c>
      <c r="C142" s="25" t="s">
        <v>9</v>
      </c>
      <c r="D142" s="26" t="s">
        <v>129</v>
      </c>
      <c r="E142" s="25"/>
      <c r="F142" s="27">
        <f>F140</f>
        <v>54974.8</v>
      </c>
      <c r="G142" s="27">
        <f>G140</f>
        <v>34974.8</v>
      </c>
      <c r="H142" s="100"/>
    </row>
    <row r="143" spans="1:8" s="87" customFormat="1" ht="16.5" customHeight="1">
      <c r="A143" s="24" t="s">
        <v>56</v>
      </c>
      <c r="B143" s="25" t="s">
        <v>6</v>
      </c>
      <c r="C143" s="25" t="s">
        <v>9</v>
      </c>
      <c r="D143" s="26" t="s">
        <v>129</v>
      </c>
      <c r="E143" s="25" t="s">
        <v>57</v>
      </c>
      <c r="F143" s="27">
        <v>34974.8</v>
      </c>
      <c r="G143" s="27">
        <v>34974.8</v>
      </c>
      <c r="H143" s="100"/>
    </row>
    <row r="144" spans="1:8" s="87" customFormat="1" ht="16.5">
      <c r="A144" s="49" t="s">
        <v>130</v>
      </c>
      <c r="B144" s="25" t="s">
        <v>6</v>
      </c>
      <c r="C144" s="25" t="s">
        <v>9</v>
      </c>
      <c r="D144" s="26" t="s">
        <v>129</v>
      </c>
      <c r="E144" s="25" t="s">
        <v>131</v>
      </c>
      <c r="F144" s="27">
        <v>20000</v>
      </c>
      <c r="G144" s="27">
        <v>0</v>
      </c>
      <c r="H144" s="100"/>
    </row>
    <row r="145" spans="1:8" s="87" customFormat="1" ht="18" customHeight="1">
      <c r="A145" s="28" t="s">
        <v>44</v>
      </c>
      <c r="B145" s="29" t="s">
        <v>6</v>
      </c>
      <c r="C145" s="29" t="s">
        <v>9</v>
      </c>
      <c r="D145" s="30" t="s">
        <v>171</v>
      </c>
      <c r="E145" s="29"/>
      <c r="F145" s="31">
        <f>F148</f>
        <v>25330</v>
      </c>
      <c r="G145" s="31">
        <f>G148</f>
        <v>25330</v>
      </c>
      <c r="H145" s="104"/>
    </row>
    <row r="146" spans="1:8" s="87" customFormat="1" ht="18" customHeight="1">
      <c r="A146" s="24" t="s">
        <v>77</v>
      </c>
      <c r="B146" s="25" t="s">
        <v>6</v>
      </c>
      <c r="C146" s="25" t="s">
        <v>9</v>
      </c>
      <c r="D146" s="26" t="s">
        <v>132</v>
      </c>
      <c r="E146" s="25"/>
      <c r="F146" s="27">
        <f>F147</f>
        <v>25330</v>
      </c>
      <c r="G146" s="27">
        <f>G147</f>
        <v>25330</v>
      </c>
      <c r="H146" s="100"/>
    </row>
    <row r="147" spans="1:8" s="87" customFormat="1" ht="18" customHeight="1">
      <c r="A147" s="24" t="s">
        <v>128</v>
      </c>
      <c r="B147" s="25" t="s">
        <v>6</v>
      </c>
      <c r="C147" s="25" t="s">
        <v>9</v>
      </c>
      <c r="D147" s="26" t="s">
        <v>133</v>
      </c>
      <c r="E147" s="25"/>
      <c r="F147" s="27">
        <f>F145</f>
        <v>25330</v>
      </c>
      <c r="G147" s="27">
        <f>G145</f>
        <v>25330</v>
      </c>
      <c r="H147" s="100"/>
    </row>
    <row r="148" spans="1:8" s="87" customFormat="1" ht="19.5" customHeight="1">
      <c r="A148" s="24" t="s">
        <v>56</v>
      </c>
      <c r="B148" s="25" t="s">
        <v>6</v>
      </c>
      <c r="C148" s="25" t="s">
        <v>9</v>
      </c>
      <c r="D148" s="26" t="s">
        <v>133</v>
      </c>
      <c r="E148" s="25" t="s">
        <v>57</v>
      </c>
      <c r="F148" s="27">
        <v>25330</v>
      </c>
      <c r="G148" s="27">
        <v>25330</v>
      </c>
      <c r="H148" s="100"/>
    </row>
    <row r="149" spans="1:8" s="87" customFormat="1" ht="17.25">
      <c r="A149" s="58" t="s">
        <v>25</v>
      </c>
      <c r="B149" s="59" t="s">
        <v>6</v>
      </c>
      <c r="C149" s="59" t="s">
        <v>9</v>
      </c>
      <c r="D149" s="30" t="s">
        <v>116</v>
      </c>
      <c r="E149" s="29"/>
      <c r="F149" s="60">
        <f aca="true" t="shared" si="3" ref="F149:G151">F150</f>
        <v>0</v>
      </c>
      <c r="G149" s="60">
        <f t="shared" si="3"/>
        <v>0</v>
      </c>
      <c r="H149" s="105"/>
    </row>
    <row r="150" spans="1:8" s="87" customFormat="1" ht="16.5">
      <c r="A150" s="61" t="s">
        <v>134</v>
      </c>
      <c r="B150" s="62" t="s">
        <v>6</v>
      </c>
      <c r="C150" s="62" t="s">
        <v>9</v>
      </c>
      <c r="D150" s="26" t="s">
        <v>135</v>
      </c>
      <c r="E150" s="25"/>
      <c r="F150" s="63">
        <f t="shared" si="3"/>
        <v>0</v>
      </c>
      <c r="G150" s="63">
        <f t="shared" si="3"/>
        <v>0</v>
      </c>
      <c r="H150" s="106"/>
    </row>
    <row r="151" spans="1:8" s="87" customFormat="1" ht="66">
      <c r="A151" s="49" t="s">
        <v>136</v>
      </c>
      <c r="B151" s="62" t="s">
        <v>6</v>
      </c>
      <c r="C151" s="62" t="s">
        <v>9</v>
      </c>
      <c r="D151" s="26" t="s">
        <v>137</v>
      </c>
      <c r="E151" s="25"/>
      <c r="F151" s="63">
        <f t="shared" si="3"/>
        <v>0</v>
      </c>
      <c r="G151" s="63">
        <f t="shared" si="3"/>
        <v>0</v>
      </c>
      <c r="H151" s="106"/>
    </row>
    <row r="152" spans="1:8" s="87" customFormat="1" ht="16.5">
      <c r="A152" s="61" t="s">
        <v>130</v>
      </c>
      <c r="B152" s="62" t="s">
        <v>6</v>
      </c>
      <c r="C152" s="62" t="s">
        <v>9</v>
      </c>
      <c r="D152" s="26" t="s">
        <v>137</v>
      </c>
      <c r="E152" s="25" t="s">
        <v>131</v>
      </c>
      <c r="F152" s="63">
        <v>0</v>
      </c>
      <c r="G152" s="63">
        <v>0</v>
      </c>
      <c r="H152" s="106"/>
    </row>
    <row r="153" spans="1:8" s="85" customFormat="1" ht="27.75" customHeight="1">
      <c r="A153" s="43" t="s">
        <v>173</v>
      </c>
      <c r="B153" s="6" t="s">
        <v>7</v>
      </c>
      <c r="C153" s="6" t="s">
        <v>28</v>
      </c>
      <c r="D153" s="6"/>
      <c r="E153" s="6"/>
      <c r="F153" s="7">
        <f>F154+F159</f>
        <v>725000</v>
      </c>
      <c r="G153" s="7">
        <f>G154+G159</f>
        <v>330168</v>
      </c>
      <c r="H153" s="95">
        <f>+G153/F153*100</f>
        <v>45.54041379310345</v>
      </c>
    </row>
    <row r="154" spans="1:8" s="85" customFormat="1" ht="21" customHeight="1">
      <c r="A154" s="64" t="s">
        <v>174</v>
      </c>
      <c r="B154" s="65" t="s">
        <v>7</v>
      </c>
      <c r="C154" s="65" t="s">
        <v>2</v>
      </c>
      <c r="D154" s="66"/>
      <c r="E154" s="65"/>
      <c r="F154" s="11">
        <f>F158</f>
        <v>500000</v>
      </c>
      <c r="G154" s="11">
        <f>G158</f>
        <v>307898</v>
      </c>
      <c r="H154" s="96">
        <f>+G154/F154*100</f>
        <v>61.5796</v>
      </c>
    </row>
    <row r="155" spans="1:8" s="85" customFormat="1" ht="17.25">
      <c r="A155" s="56" t="s">
        <v>155</v>
      </c>
      <c r="B155" s="48" t="s">
        <v>7</v>
      </c>
      <c r="C155" s="48" t="s">
        <v>2</v>
      </c>
      <c r="D155" s="54" t="s">
        <v>104</v>
      </c>
      <c r="E155" s="48"/>
      <c r="F155" s="15">
        <f>F156</f>
        <v>500000</v>
      </c>
      <c r="G155" s="15">
        <f>G156</f>
        <v>0</v>
      </c>
      <c r="H155" s="97"/>
    </row>
    <row r="156" spans="1:8" s="85" customFormat="1" ht="21" customHeight="1">
      <c r="A156" s="57" t="s">
        <v>77</v>
      </c>
      <c r="B156" s="40" t="s">
        <v>7</v>
      </c>
      <c r="C156" s="40" t="s">
        <v>2</v>
      </c>
      <c r="D156" s="41" t="s">
        <v>105</v>
      </c>
      <c r="E156" s="40"/>
      <c r="F156" s="19">
        <f>F157</f>
        <v>500000</v>
      </c>
      <c r="G156" s="19"/>
      <c r="H156" s="98"/>
    </row>
    <row r="157" spans="1:8" s="88" customFormat="1" ht="17.25" customHeight="1">
      <c r="A157" s="16" t="s">
        <v>138</v>
      </c>
      <c r="B157" s="17" t="s">
        <v>7</v>
      </c>
      <c r="C157" s="17" t="s">
        <v>2</v>
      </c>
      <c r="D157" s="18" t="s">
        <v>139</v>
      </c>
      <c r="E157" s="10"/>
      <c r="F157" s="19">
        <f>F158</f>
        <v>500000</v>
      </c>
      <c r="G157" s="19"/>
      <c r="H157" s="98"/>
    </row>
    <row r="158" spans="1:8" s="88" customFormat="1" ht="33">
      <c r="A158" s="20" t="s">
        <v>56</v>
      </c>
      <c r="B158" s="17" t="s">
        <v>7</v>
      </c>
      <c r="C158" s="17" t="s">
        <v>2</v>
      </c>
      <c r="D158" s="18" t="s">
        <v>139</v>
      </c>
      <c r="E158" s="17" t="s">
        <v>57</v>
      </c>
      <c r="F158" s="19">
        <v>500000</v>
      </c>
      <c r="G158" s="19">
        <v>307898</v>
      </c>
      <c r="H158" s="98"/>
    </row>
    <row r="159" spans="1:8" s="86" customFormat="1" ht="18.75" customHeight="1">
      <c r="A159" s="9" t="s">
        <v>175</v>
      </c>
      <c r="B159" s="10" t="s">
        <v>7</v>
      </c>
      <c r="C159" s="10" t="s">
        <v>5</v>
      </c>
      <c r="D159" s="23"/>
      <c r="E159" s="10"/>
      <c r="F159" s="11">
        <f>F163+F167+F171+F172</f>
        <v>225000</v>
      </c>
      <c r="G159" s="11">
        <f>G163+G167+G171+G172</f>
        <v>22270</v>
      </c>
      <c r="H159" s="96">
        <f>+G159/F159*100</f>
        <v>9.897777777777778</v>
      </c>
    </row>
    <row r="160" spans="1:8" ht="16.5" customHeight="1">
      <c r="A160" s="12" t="s">
        <v>45</v>
      </c>
      <c r="B160" s="13" t="s">
        <v>7</v>
      </c>
      <c r="C160" s="13" t="s">
        <v>5</v>
      </c>
      <c r="D160" s="14" t="s">
        <v>119</v>
      </c>
      <c r="E160" s="13"/>
      <c r="F160" s="15">
        <f>F163</f>
        <v>0</v>
      </c>
      <c r="G160" s="15">
        <f>G163</f>
        <v>0</v>
      </c>
      <c r="H160" s="97"/>
    </row>
    <row r="161" spans="1:8" ht="16.5" customHeight="1">
      <c r="A161" s="16" t="s">
        <v>77</v>
      </c>
      <c r="B161" s="17" t="s">
        <v>7</v>
      </c>
      <c r="C161" s="17" t="s">
        <v>5</v>
      </c>
      <c r="D161" s="18" t="s">
        <v>120</v>
      </c>
      <c r="E161" s="17"/>
      <c r="F161" s="19">
        <f>F162</f>
        <v>0</v>
      </c>
      <c r="G161" s="19">
        <f>G162</f>
        <v>0</v>
      </c>
      <c r="H161" s="98"/>
    </row>
    <row r="162" spans="1:8" ht="16.5" customHeight="1">
      <c r="A162" s="24" t="s">
        <v>121</v>
      </c>
      <c r="B162" s="17" t="s">
        <v>7</v>
      </c>
      <c r="C162" s="17" t="s">
        <v>5</v>
      </c>
      <c r="D162" s="18" t="s">
        <v>122</v>
      </c>
      <c r="E162" s="17"/>
      <c r="F162" s="19">
        <f>F163</f>
        <v>0</v>
      </c>
      <c r="G162" s="19">
        <f>G163</f>
        <v>0</v>
      </c>
      <c r="H162" s="98"/>
    </row>
    <row r="163" spans="1:8" s="87" customFormat="1" ht="33">
      <c r="A163" s="24" t="s">
        <v>56</v>
      </c>
      <c r="B163" s="25" t="s">
        <v>7</v>
      </c>
      <c r="C163" s="25" t="s">
        <v>5</v>
      </c>
      <c r="D163" s="26" t="s">
        <v>122</v>
      </c>
      <c r="E163" s="25" t="s">
        <v>57</v>
      </c>
      <c r="F163" s="27">
        <v>0</v>
      </c>
      <c r="G163" s="27">
        <v>0</v>
      </c>
      <c r="H163" s="100"/>
    </row>
    <row r="164" spans="1:8" s="87" customFormat="1" ht="18" customHeight="1">
      <c r="A164" s="28" t="s">
        <v>47</v>
      </c>
      <c r="B164" s="29" t="s">
        <v>7</v>
      </c>
      <c r="C164" s="29" t="s">
        <v>5</v>
      </c>
      <c r="D164" s="30" t="s">
        <v>126</v>
      </c>
      <c r="E164" s="29"/>
      <c r="F164" s="31">
        <f>F167</f>
        <v>200000</v>
      </c>
      <c r="G164" s="31">
        <f>G167</f>
        <v>0</v>
      </c>
      <c r="H164" s="104"/>
    </row>
    <row r="165" spans="1:8" s="87" customFormat="1" ht="18" customHeight="1">
      <c r="A165" s="24" t="s">
        <v>77</v>
      </c>
      <c r="B165" s="25" t="s">
        <v>7</v>
      </c>
      <c r="C165" s="25" t="s">
        <v>5</v>
      </c>
      <c r="D165" s="26" t="s">
        <v>127</v>
      </c>
      <c r="E165" s="25"/>
      <c r="F165" s="27">
        <f>F166</f>
        <v>200000</v>
      </c>
      <c r="G165" s="27">
        <f>G166</f>
        <v>0</v>
      </c>
      <c r="H165" s="100"/>
    </row>
    <row r="166" spans="1:8" s="87" customFormat="1" ht="18" customHeight="1">
      <c r="A166" s="24" t="s">
        <v>172</v>
      </c>
      <c r="B166" s="25" t="s">
        <v>7</v>
      </c>
      <c r="C166" s="25" t="s">
        <v>5</v>
      </c>
      <c r="D166" s="26" t="s">
        <v>140</v>
      </c>
      <c r="E166" s="25"/>
      <c r="F166" s="27">
        <f>F167</f>
        <v>200000</v>
      </c>
      <c r="G166" s="27">
        <f>G167</f>
        <v>0</v>
      </c>
      <c r="H166" s="100"/>
    </row>
    <row r="167" spans="1:8" s="87" customFormat="1" ht="33">
      <c r="A167" s="24" t="s">
        <v>56</v>
      </c>
      <c r="B167" s="25" t="s">
        <v>7</v>
      </c>
      <c r="C167" s="25" t="s">
        <v>5</v>
      </c>
      <c r="D167" s="26" t="s">
        <v>140</v>
      </c>
      <c r="E167" s="25" t="s">
        <v>57</v>
      </c>
      <c r="F167" s="27">
        <v>200000</v>
      </c>
      <c r="G167" s="27">
        <v>0</v>
      </c>
      <c r="H167" s="100"/>
    </row>
    <row r="168" spans="1:8" s="87" customFormat="1" ht="16.5" customHeight="1">
      <c r="A168" s="28" t="s">
        <v>44</v>
      </c>
      <c r="B168" s="29" t="s">
        <v>7</v>
      </c>
      <c r="C168" s="29" t="s">
        <v>5</v>
      </c>
      <c r="D168" s="30" t="s">
        <v>171</v>
      </c>
      <c r="E168" s="29"/>
      <c r="F168" s="31">
        <f>F171</f>
        <v>0</v>
      </c>
      <c r="G168" s="31">
        <f>G171</f>
        <v>0</v>
      </c>
      <c r="H168" s="104"/>
    </row>
    <row r="169" spans="1:8" s="87" customFormat="1" ht="16.5" customHeight="1">
      <c r="A169" s="24" t="s">
        <v>77</v>
      </c>
      <c r="B169" s="25" t="s">
        <v>7</v>
      </c>
      <c r="C169" s="25" t="s">
        <v>5</v>
      </c>
      <c r="D169" s="26" t="s">
        <v>132</v>
      </c>
      <c r="E169" s="25"/>
      <c r="F169" s="27">
        <f>F170</f>
        <v>0</v>
      </c>
      <c r="G169" s="27">
        <f>G170</f>
        <v>0</v>
      </c>
      <c r="H169" s="100"/>
    </row>
    <row r="170" spans="1:8" s="87" customFormat="1" ht="16.5" customHeight="1">
      <c r="A170" s="24" t="s">
        <v>172</v>
      </c>
      <c r="B170" s="25" t="s">
        <v>7</v>
      </c>
      <c r="C170" s="25" t="s">
        <v>5</v>
      </c>
      <c r="D170" s="26" t="s">
        <v>141</v>
      </c>
      <c r="E170" s="25"/>
      <c r="F170" s="27">
        <f>F171</f>
        <v>0</v>
      </c>
      <c r="G170" s="27">
        <f>G171</f>
        <v>0</v>
      </c>
      <c r="H170" s="100"/>
    </row>
    <row r="171" spans="1:8" s="87" customFormat="1" ht="33">
      <c r="A171" s="24" t="s">
        <v>56</v>
      </c>
      <c r="B171" s="25" t="s">
        <v>7</v>
      </c>
      <c r="C171" s="25" t="s">
        <v>5</v>
      </c>
      <c r="D171" s="26" t="s">
        <v>141</v>
      </c>
      <c r="E171" s="25" t="s">
        <v>57</v>
      </c>
      <c r="F171" s="27">
        <v>0</v>
      </c>
      <c r="G171" s="27">
        <v>0</v>
      </c>
      <c r="H171" s="100"/>
    </row>
    <row r="172" spans="1:8" s="87" customFormat="1" ht="17.25">
      <c r="A172" s="56" t="s">
        <v>155</v>
      </c>
      <c r="B172" s="48" t="s">
        <v>7</v>
      </c>
      <c r="C172" s="48" t="s">
        <v>5</v>
      </c>
      <c r="D172" s="54" t="s">
        <v>104</v>
      </c>
      <c r="E172" s="48"/>
      <c r="F172" s="15">
        <f aca="true" t="shared" si="4" ref="F172:G174">F173</f>
        <v>25000</v>
      </c>
      <c r="G172" s="15">
        <f t="shared" si="4"/>
        <v>22270</v>
      </c>
      <c r="H172" s="97"/>
    </row>
    <row r="173" spans="1:8" s="87" customFormat="1" ht="16.5">
      <c r="A173" s="57" t="s">
        <v>77</v>
      </c>
      <c r="B173" s="40" t="s">
        <v>7</v>
      </c>
      <c r="C173" s="40" t="s">
        <v>5</v>
      </c>
      <c r="D173" s="41" t="s">
        <v>105</v>
      </c>
      <c r="E173" s="40"/>
      <c r="F173" s="19">
        <f t="shared" si="4"/>
        <v>25000</v>
      </c>
      <c r="G173" s="19">
        <f t="shared" si="4"/>
        <v>22270</v>
      </c>
      <c r="H173" s="98"/>
    </row>
    <row r="174" spans="1:8" s="87" customFormat="1" ht="16.5">
      <c r="A174" s="16" t="s">
        <v>138</v>
      </c>
      <c r="B174" s="17" t="s">
        <v>7</v>
      </c>
      <c r="C174" s="17" t="s">
        <v>5</v>
      </c>
      <c r="D174" s="18" t="s">
        <v>139</v>
      </c>
      <c r="E174" s="10"/>
      <c r="F174" s="19">
        <f t="shared" si="4"/>
        <v>25000</v>
      </c>
      <c r="G174" s="19">
        <f t="shared" si="4"/>
        <v>22270</v>
      </c>
      <c r="H174" s="98"/>
    </row>
    <row r="175" spans="1:8" s="87" customFormat="1" ht="33">
      <c r="A175" s="20" t="s">
        <v>56</v>
      </c>
      <c r="B175" s="17" t="s">
        <v>7</v>
      </c>
      <c r="C175" s="17" t="s">
        <v>5</v>
      </c>
      <c r="D175" s="18" t="s">
        <v>139</v>
      </c>
      <c r="E175" s="17" t="s">
        <v>57</v>
      </c>
      <c r="F175" s="19">
        <v>25000</v>
      </c>
      <c r="G175" s="19">
        <v>22270</v>
      </c>
      <c r="H175" s="98"/>
    </row>
    <row r="176" spans="1:8" s="87" customFormat="1" ht="41.25" customHeight="1">
      <c r="A176" s="67" t="s">
        <v>176</v>
      </c>
      <c r="B176" s="68" t="s">
        <v>9</v>
      </c>
      <c r="C176" s="68" t="s">
        <v>28</v>
      </c>
      <c r="D176" s="69"/>
      <c r="E176" s="68"/>
      <c r="F176" s="70">
        <f>+F177+F181</f>
        <v>730000</v>
      </c>
      <c r="G176" s="70">
        <f>+G177+G181</f>
        <v>190795</v>
      </c>
      <c r="H176" s="95">
        <f>+G176/F176*100</f>
        <v>26.136301369863013</v>
      </c>
    </row>
    <row r="177" spans="1:8" s="87" customFormat="1" ht="27" customHeight="1">
      <c r="A177" s="32" t="s">
        <v>45</v>
      </c>
      <c r="B177" s="71" t="s">
        <v>9</v>
      </c>
      <c r="C177" s="71" t="s">
        <v>2</v>
      </c>
      <c r="D177" s="72" t="s">
        <v>119</v>
      </c>
      <c r="E177" s="71"/>
      <c r="F177" s="73">
        <f aca="true" t="shared" si="5" ref="F177:G179">+F178</f>
        <v>30000</v>
      </c>
      <c r="G177" s="73">
        <f t="shared" si="5"/>
        <v>30000</v>
      </c>
      <c r="H177" s="112">
        <f>+G177/F177*100</f>
        <v>100</v>
      </c>
    </row>
    <row r="178" spans="1:8" s="87" customFormat="1" ht="16.5">
      <c r="A178" s="35" t="s">
        <v>77</v>
      </c>
      <c r="B178" s="36" t="s">
        <v>9</v>
      </c>
      <c r="C178" s="36" t="s">
        <v>2</v>
      </c>
      <c r="D178" s="37" t="s">
        <v>120</v>
      </c>
      <c r="E178" s="36"/>
      <c r="F178" s="73">
        <f t="shared" si="5"/>
        <v>30000</v>
      </c>
      <c r="G178" s="73">
        <f t="shared" si="5"/>
        <v>30000</v>
      </c>
      <c r="H178" s="107"/>
    </row>
    <row r="179" spans="1:8" s="87" customFormat="1" ht="20.25" customHeight="1">
      <c r="A179" s="35" t="s">
        <v>27</v>
      </c>
      <c r="B179" s="36" t="s">
        <v>9</v>
      </c>
      <c r="C179" s="36" t="s">
        <v>2</v>
      </c>
      <c r="D179" s="37" t="s">
        <v>125</v>
      </c>
      <c r="E179" s="36"/>
      <c r="F179" s="73">
        <f t="shared" si="5"/>
        <v>30000</v>
      </c>
      <c r="G179" s="73">
        <f t="shared" si="5"/>
        <v>30000</v>
      </c>
      <c r="H179" s="107"/>
    </row>
    <row r="180" spans="1:8" s="87" customFormat="1" ht="33">
      <c r="A180" s="35" t="s">
        <v>56</v>
      </c>
      <c r="B180" s="36" t="s">
        <v>9</v>
      </c>
      <c r="C180" s="36" t="s">
        <v>2</v>
      </c>
      <c r="D180" s="37" t="s">
        <v>125</v>
      </c>
      <c r="E180" s="36" t="s">
        <v>57</v>
      </c>
      <c r="F180" s="73">
        <v>30000</v>
      </c>
      <c r="G180" s="73">
        <v>30000</v>
      </c>
      <c r="H180" s="107"/>
    </row>
    <row r="181" spans="1:8" s="92" customFormat="1" ht="22.5" customHeight="1">
      <c r="A181" s="32" t="s">
        <v>184</v>
      </c>
      <c r="B181" s="71" t="s">
        <v>9</v>
      </c>
      <c r="C181" s="71" t="s">
        <v>9</v>
      </c>
      <c r="D181" s="72" t="s">
        <v>185</v>
      </c>
      <c r="E181" s="71"/>
      <c r="F181" s="111">
        <f>F182</f>
        <v>700000</v>
      </c>
      <c r="G181" s="115">
        <f>G182</f>
        <v>160795</v>
      </c>
      <c r="H181" s="112">
        <f>+G181/F181*100</f>
        <v>22.970714285714287</v>
      </c>
    </row>
    <row r="182" spans="1:8" s="92" customFormat="1" ht="33">
      <c r="A182" s="35" t="s">
        <v>186</v>
      </c>
      <c r="B182" s="36" t="s">
        <v>9</v>
      </c>
      <c r="C182" s="36" t="s">
        <v>9</v>
      </c>
      <c r="D182" s="37" t="s">
        <v>187</v>
      </c>
      <c r="E182" s="36"/>
      <c r="F182" s="73">
        <f>F183</f>
        <v>700000</v>
      </c>
      <c r="G182" s="113">
        <f>G183</f>
        <v>160795</v>
      </c>
      <c r="H182" s="108"/>
    </row>
    <row r="183" spans="1:8" s="92" customFormat="1" ht="24" customHeight="1">
      <c r="A183" s="35" t="s">
        <v>188</v>
      </c>
      <c r="B183" s="36" t="s">
        <v>9</v>
      </c>
      <c r="C183" s="36" t="s">
        <v>9</v>
      </c>
      <c r="D183" s="37" t="s">
        <v>189</v>
      </c>
      <c r="E183" s="36" t="s">
        <v>57</v>
      </c>
      <c r="F183" s="73">
        <v>700000</v>
      </c>
      <c r="G183" s="113">
        <v>160795</v>
      </c>
      <c r="H183" s="108"/>
    </row>
    <row r="184" spans="1:8" s="88" customFormat="1" ht="27.75" customHeight="1">
      <c r="A184" s="43" t="s">
        <v>15</v>
      </c>
      <c r="B184" s="6" t="s">
        <v>10</v>
      </c>
      <c r="C184" s="6" t="s">
        <v>28</v>
      </c>
      <c r="D184" s="6"/>
      <c r="E184" s="6"/>
      <c r="F184" s="7">
        <f>F190+F204+F185</f>
        <v>2878507.91</v>
      </c>
      <c r="G184" s="7">
        <f>G190+G204+G185</f>
        <v>1939524.71</v>
      </c>
      <c r="H184" s="95">
        <f>+G184/F184*100</f>
        <v>67.37951642453537</v>
      </c>
    </row>
    <row r="185" spans="1:8" s="88" customFormat="1" ht="15.75" customHeight="1">
      <c r="A185" s="58" t="s">
        <v>177</v>
      </c>
      <c r="B185" s="59" t="s">
        <v>10</v>
      </c>
      <c r="C185" s="29" t="s">
        <v>2</v>
      </c>
      <c r="D185" s="30"/>
      <c r="E185" s="29"/>
      <c r="F185" s="114">
        <f>+F186</f>
        <v>396507.91</v>
      </c>
      <c r="G185" s="114">
        <f>+G186</f>
        <v>273788.1</v>
      </c>
      <c r="H185" s="96">
        <f>+G185/F185*100</f>
        <v>69.04984568908095</v>
      </c>
    </row>
    <row r="186" spans="1:8" s="88" customFormat="1" ht="16.5" customHeight="1">
      <c r="A186" s="74" t="s">
        <v>103</v>
      </c>
      <c r="B186" s="62" t="s">
        <v>10</v>
      </c>
      <c r="C186" s="25" t="s">
        <v>2</v>
      </c>
      <c r="D186" s="26" t="s">
        <v>104</v>
      </c>
      <c r="E186" s="25"/>
      <c r="F186" s="63">
        <f aca="true" t="shared" si="6" ref="F186:G188">F187</f>
        <v>396507.91</v>
      </c>
      <c r="G186" s="63">
        <f t="shared" si="6"/>
        <v>273788.1</v>
      </c>
      <c r="H186" s="106"/>
    </row>
    <row r="187" spans="1:8" s="88" customFormat="1" ht="16.5">
      <c r="A187" s="75" t="s">
        <v>134</v>
      </c>
      <c r="B187" s="62" t="s">
        <v>10</v>
      </c>
      <c r="C187" s="25" t="s">
        <v>2</v>
      </c>
      <c r="D187" s="26" t="s">
        <v>142</v>
      </c>
      <c r="E187" s="25"/>
      <c r="F187" s="63">
        <f t="shared" si="6"/>
        <v>396507.91</v>
      </c>
      <c r="G187" s="63">
        <f t="shared" si="6"/>
        <v>273788.1</v>
      </c>
      <c r="H187" s="106"/>
    </row>
    <row r="188" spans="1:8" s="88" customFormat="1" ht="16.5">
      <c r="A188" s="61" t="s">
        <v>143</v>
      </c>
      <c r="B188" s="62" t="s">
        <v>10</v>
      </c>
      <c r="C188" s="25" t="s">
        <v>2</v>
      </c>
      <c r="D188" s="26" t="s">
        <v>144</v>
      </c>
      <c r="E188" s="25"/>
      <c r="F188" s="63">
        <f t="shared" si="6"/>
        <v>396507.91</v>
      </c>
      <c r="G188" s="63">
        <f t="shared" si="6"/>
        <v>273788.1</v>
      </c>
      <c r="H188" s="106"/>
    </row>
    <row r="189" spans="1:8" s="88" customFormat="1" ht="16.5">
      <c r="A189" s="61" t="s">
        <v>130</v>
      </c>
      <c r="B189" s="62" t="s">
        <v>10</v>
      </c>
      <c r="C189" s="25" t="s">
        <v>2</v>
      </c>
      <c r="D189" s="26" t="s">
        <v>144</v>
      </c>
      <c r="E189" s="25" t="s">
        <v>131</v>
      </c>
      <c r="F189" s="63">
        <v>396507.91</v>
      </c>
      <c r="G189" s="63">
        <v>273788.1</v>
      </c>
      <c r="H189" s="106"/>
    </row>
    <row r="190" spans="1:8" s="90" customFormat="1" ht="18" customHeight="1">
      <c r="A190" s="9" t="s">
        <v>1</v>
      </c>
      <c r="B190" s="10" t="s">
        <v>10</v>
      </c>
      <c r="C190" s="10" t="s">
        <v>4</v>
      </c>
      <c r="D190" s="23"/>
      <c r="E190" s="10"/>
      <c r="F190" s="11">
        <f>+F191+F195+F199</f>
        <v>1848000</v>
      </c>
      <c r="G190" s="11">
        <f>+G191+G195+G199</f>
        <v>1487874.76</v>
      </c>
      <c r="H190" s="96">
        <f>+G190/F190*100</f>
        <v>80.51270346320347</v>
      </c>
    </row>
    <row r="191" spans="1:8" s="90" customFormat="1" ht="18" customHeight="1">
      <c r="A191" s="12" t="s">
        <v>155</v>
      </c>
      <c r="B191" s="13" t="s">
        <v>10</v>
      </c>
      <c r="C191" s="13" t="s">
        <v>4</v>
      </c>
      <c r="D191" s="14" t="s">
        <v>104</v>
      </c>
      <c r="E191" s="13"/>
      <c r="F191" s="11">
        <f>F192</f>
        <v>48000</v>
      </c>
      <c r="G191" s="11">
        <f>G192</f>
        <v>48000</v>
      </c>
      <c r="H191" s="97"/>
    </row>
    <row r="192" spans="1:8" s="90" customFormat="1" ht="18" customHeight="1">
      <c r="A192" s="16" t="s">
        <v>134</v>
      </c>
      <c r="B192" s="17" t="s">
        <v>10</v>
      </c>
      <c r="C192" s="17" t="s">
        <v>4</v>
      </c>
      <c r="D192" s="18" t="s">
        <v>142</v>
      </c>
      <c r="E192" s="17"/>
      <c r="F192" s="19">
        <f>F194</f>
        <v>48000</v>
      </c>
      <c r="G192" s="19">
        <f>G194</f>
        <v>48000</v>
      </c>
      <c r="H192" s="98"/>
    </row>
    <row r="193" spans="1:8" s="90" customFormat="1" ht="16.5" customHeight="1">
      <c r="A193" s="16" t="s">
        <v>178</v>
      </c>
      <c r="B193" s="17" t="s">
        <v>10</v>
      </c>
      <c r="C193" s="17" t="s">
        <v>4</v>
      </c>
      <c r="D193" s="18" t="s">
        <v>144</v>
      </c>
      <c r="E193" s="17"/>
      <c r="F193" s="19">
        <f>F194</f>
        <v>48000</v>
      </c>
      <c r="G193" s="19">
        <f>G194</f>
        <v>48000</v>
      </c>
      <c r="H193" s="98"/>
    </row>
    <row r="194" spans="1:8" s="90" customFormat="1" ht="16.5" customHeight="1">
      <c r="A194" s="47" t="s">
        <v>130</v>
      </c>
      <c r="B194" s="17" t="s">
        <v>10</v>
      </c>
      <c r="C194" s="17" t="s">
        <v>4</v>
      </c>
      <c r="D194" s="18" t="s">
        <v>144</v>
      </c>
      <c r="E194" s="17" t="s">
        <v>131</v>
      </c>
      <c r="F194" s="19">
        <v>48000</v>
      </c>
      <c r="G194" s="19">
        <v>48000</v>
      </c>
      <c r="H194" s="98"/>
    </row>
    <row r="195" spans="1:8" ht="16.5" customHeight="1">
      <c r="A195" s="12" t="s">
        <v>46</v>
      </c>
      <c r="B195" s="13" t="s">
        <v>10</v>
      </c>
      <c r="C195" s="13" t="s">
        <v>4</v>
      </c>
      <c r="D195" s="14" t="s">
        <v>119</v>
      </c>
      <c r="E195" s="13"/>
      <c r="F195" s="11">
        <f>F198</f>
        <v>50000</v>
      </c>
      <c r="G195" s="11">
        <f>G198</f>
        <v>50000</v>
      </c>
      <c r="H195" s="97"/>
    </row>
    <row r="196" spans="1:8" ht="16.5" customHeight="1">
      <c r="A196" s="16" t="s">
        <v>134</v>
      </c>
      <c r="B196" s="17" t="s">
        <v>10</v>
      </c>
      <c r="C196" s="17" t="s">
        <v>4</v>
      </c>
      <c r="D196" s="18" t="s">
        <v>145</v>
      </c>
      <c r="E196" s="17"/>
      <c r="F196" s="19">
        <f>F197</f>
        <v>50000</v>
      </c>
      <c r="G196" s="19">
        <f>G197</f>
        <v>50000</v>
      </c>
      <c r="H196" s="98"/>
    </row>
    <row r="197" spans="1:8" ht="16.5" customHeight="1">
      <c r="A197" s="16" t="s">
        <v>123</v>
      </c>
      <c r="B197" s="17" t="s">
        <v>10</v>
      </c>
      <c r="C197" s="17" t="s">
        <v>4</v>
      </c>
      <c r="D197" s="18" t="s">
        <v>146</v>
      </c>
      <c r="E197" s="17"/>
      <c r="F197" s="19">
        <f>F198</f>
        <v>50000</v>
      </c>
      <c r="G197" s="19">
        <f>G198</f>
        <v>50000</v>
      </c>
      <c r="H197" s="98"/>
    </row>
    <row r="198" spans="1:8" s="87" customFormat="1" ht="19.5" customHeight="1">
      <c r="A198" s="49" t="s">
        <v>130</v>
      </c>
      <c r="B198" s="25" t="s">
        <v>10</v>
      </c>
      <c r="C198" s="25" t="s">
        <v>4</v>
      </c>
      <c r="D198" s="26" t="s">
        <v>146</v>
      </c>
      <c r="E198" s="25" t="s">
        <v>131</v>
      </c>
      <c r="F198" s="27">
        <v>50000</v>
      </c>
      <c r="G198" s="27">
        <v>50000</v>
      </c>
      <c r="H198" s="100"/>
    </row>
    <row r="199" spans="1:8" s="87" customFormat="1" ht="16.5" customHeight="1">
      <c r="A199" s="28" t="s">
        <v>47</v>
      </c>
      <c r="B199" s="29" t="s">
        <v>10</v>
      </c>
      <c r="C199" s="29" t="s">
        <v>4</v>
      </c>
      <c r="D199" s="30" t="s">
        <v>126</v>
      </c>
      <c r="E199" s="29"/>
      <c r="F199" s="51">
        <f>+F200</f>
        <v>1750000</v>
      </c>
      <c r="G199" s="51">
        <f>+G200</f>
        <v>1389874.76</v>
      </c>
      <c r="H199" s="104"/>
    </row>
    <row r="200" spans="1:8" s="87" customFormat="1" ht="16.5" customHeight="1">
      <c r="A200" s="24" t="s">
        <v>134</v>
      </c>
      <c r="B200" s="25" t="s">
        <v>10</v>
      </c>
      <c r="C200" s="25" t="s">
        <v>4</v>
      </c>
      <c r="D200" s="26" t="s">
        <v>147</v>
      </c>
      <c r="E200" s="25"/>
      <c r="F200" s="27">
        <f>F201</f>
        <v>1750000</v>
      </c>
      <c r="G200" s="27">
        <f>G201</f>
        <v>1389874.76</v>
      </c>
      <c r="H200" s="100"/>
    </row>
    <row r="201" spans="1:8" s="87" customFormat="1" ht="16.5" customHeight="1">
      <c r="A201" s="24" t="s">
        <v>123</v>
      </c>
      <c r="B201" s="25" t="s">
        <v>10</v>
      </c>
      <c r="C201" s="25" t="s">
        <v>4</v>
      </c>
      <c r="D201" s="26" t="s">
        <v>148</v>
      </c>
      <c r="E201" s="25"/>
      <c r="F201" s="27">
        <f>F203+F202</f>
        <v>1750000</v>
      </c>
      <c r="G201" s="27">
        <f>G203+G202</f>
        <v>1389874.76</v>
      </c>
      <c r="H201" s="100"/>
    </row>
    <row r="202" spans="1:8" s="87" customFormat="1" ht="16.5" customHeight="1">
      <c r="A202" s="24" t="s">
        <v>56</v>
      </c>
      <c r="B202" s="25" t="s">
        <v>10</v>
      </c>
      <c r="C202" s="25" t="s">
        <v>4</v>
      </c>
      <c r="D202" s="26" t="s">
        <v>148</v>
      </c>
      <c r="E202" s="25" t="s">
        <v>57</v>
      </c>
      <c r="F202" s="27">
        <v>18700</v>
      </c>
      <c r="G202" s="27">
        <v>16474.76</v>
      </c>
      <c r="H202" s="100"/>
    </row>
    <row r="203" spans="1:8" s="87" customFormat="1" ht="19.5" customHeight="1">
      <c r="A203" s="49" t="s">
        <v>130</v>
      </c>
      <c r="B203" s="25" t="s">
        <v>10</v>
      </c>
      <c r="C203" s="25" t="s">
        <v>4</v>
      </c>
      <c r="D203" s="26" t="s">
        <v>148</v>
      </c>
      <c r="E203" s="25" t="s">
        <v>131</v>
      </c>
      <c r="F203" s="27">
        <v>1731300</v>
      </c>
      <c r="G203" s="27">
        <v>1373400</v>
      </c>
      <c r="H203" s="100"/>
    </row>
    <row r="204" spans="1:8" s="87" customFormat="1" ht="16.5" customHeight="1">
      <c r="A204" s="44" t="s">
        <v>39</v>
      </c>
      <c r="B204" s="50" t="s">
        <v>10</v>
      </c>
      <c r="C204" s="50" t="s">
        <v>5</v>
      </c>
      <c r="D204" s="45"/>
      <c r="E204" s="50"/>
      <c r="F204" s="51">
        <f>F207</f>
        <v>634000</v>
      </c>
      <c r="G204" s="51">
        <f>G207</f>
        <v>177861.85</v>
      </c>
      <c r="H204" s="96">
        <f>+G204/F204*100</f>
        <v>28.053919558359624</v>
      </c>
    </row>
    <row r="205" spans="1:8" s="87" customFormat="1" ht="16.5" customHeight="1">
      <c r="A205" s="28" t="s">
        <v>25</v>
      </c>
      <c r="B205" s="29" t="s">
        <v>10</v>
      </c>
      <c r="C205" s="29" t="s">
        <v>5</v>
      </c>
      <c r="D205" s="30" t="s">
        <v>116</v>
      </c>
      <c r="E205" s="29"/>
      <c r="F205" s="51">
        <f>F206</f>
        <v>634000</v>
      </c>
      <c r="G205" s="51">
        <f>G206</f>
        <v>177861.85</v>
      </c>
      <c r="H205" s="104"/>
    </row>
    <row r="206" spans="1:8" s="87" customFormat="1" ht="16.5" customHeight="1">
      <c r="A206" s="24" t="s">
        <v>134</v>
      </c>
      <c r="B206" s="25" t="s">
        <v>10</v>
      </c>
      <c r="C206" s="25" t="s">
        <v>5</v>
      </c>
      <c r="D206" s="26" t="s">
        <v>135</v>
      </c>
      <c r="E206" s="50"/>
      <c r="F206" s="27">
        <f>F207</f>
        <v>634000</v>
      </c>
      <c r="G206" s="27">
        <f>G207</f>
        <v>177861.85</v>
      </c>
      <c r="H206" s="100"/>
    </row>
    <row r="207" spans="1:8" s="87" customFormat="1" ht="49.5">
      <c r="A207" s="24" t="s">
        <v>149</v>
      </c>
      <c r="B207" s="25" t="s">
        <v>10</v>
      </c>
      <c r="C207" s="25" t="s">
        <v>5</v>
      </c>
      <c r="D207" s="26" t="s">
        <v>150</v>
      </c>
      <c r="E207" s="25"/>
      <c r="F207" s="27">
        <f>F209+F208</f>
        <v>634000</v>
      </c>
      <c r="G207" s="27">
        <f>G209+G208</f>
        <v>177861.85</v>
      </c>
      <c r="H207" s="100"/>
    </row>
    <row r="208" spans="1:8" s="87" customFormat="1" ht="33">
      <c r="A208" s="24" t="s">
        <v>56</v>
      </c>
      <c r="B208" s="25" t="s">
        <v>10</v>
      </c>
      <c r="C208" s="25" t="s">
        <v>5</v>
      </c>
      <c r="D208" s="26" t="s">
        <v>150</v>
      </c>
      <c r="E208" s="25" t="s">
        <v>57</v>
      </c>
      <c r="F208" s="27">
        <v>18000</v>
      </c>
      <c r="G208" s="27">
        <v>3568.87</v>
      </c>
      <c r="H208" s="100"/>
    </row>
    <row r="209" spans="1:8" s="87" customFormat="1" ht="21" customHeight="1">
      <c r="A209" s="49" t="s">
        <v>130</v>
      </c>
      <c r="B209" s="25" t="s">
        <v>10</v>
      </c>
      <c r="C209" s="25" t="s">
        <v>5</v>
      </c>
      <c r="D209" s="26" t="s">
        <v>150</v>
      </c>
      <c r="E209" s="25" t="s">
        <v>131</v>
      </c>
      <c r="F209" s="27">
        <v>616000</v>
      </c>
      <c r="G209" s="27">
        <v>174292.98</v>
      </c>
      <c r="H209" s="100"/>
    </row>
    <row r="210" spans="1:8" s="87" customFormat="1" ht="23.25" customHeight="1">
      <c r="A210" s="43" t="s">
        <v>179</v>
      </c>
      <c r="B210" s="6" t="s">
        <v>34</v>
      </c>
      <c r="C210" s="6" t="s">
        <v>28</v>
      </c>
      <c r="D210" s="6"/>
      <c r="E210" s="6"/>
      <c r="F210" s="7">
        <f>F211</f>
        <v>0</v>
      </c>
      <c r="G210" s="7">
        <f>G211</f>
        <v>0</v>
      </c>
      <c r="H210" s="95"/>
    </row>
    <row r="211" spans="1:8" s="87" customFormat="1" ht="17.25" customHeight="1">
      <c r="A211" s="44" t="s">
        <v>151</v>
      </c>
      <c r="B211" s="50" t="s">
        <v>34</v>
      </c>
      <c r="C211" s="50" t="s">
        <v>3</v>
      </c>
      <c r="D211" s="50"/>
      <c r="E211" s="50"/>
      <c r="F211" s="51">
        <f>F212</f>
        <v>0</v>
      </c>
      <c r="G211" s="51">
        <f>G212</f>
        <v>0</v>
      </c>
      <c r="H211" s="96"/>
    </row>
    <row r="212" spans="1:8" s="87" customFormat="1" ht="16.5" customHeight="1">
      <c r="A212" s="28" t="s">
        <v>44</v>
      </c>
      <c r="B212" s="29" t="s">
        <v>34</v>
      </c>
      <c r="C212" s="29" t="s">
        <v>3</v>
      </c>
      <c r="D212" s="30" t="s">
        <v>171</v>
      </c>
      <c r="E212" s="29"/>
      <c r="F212" s="31">
        <f>F215</f>
        <v>0</v>
      </c>
      <c r="G212" s="31">
        <f>G215</f>
        <v>0</v>
      </c>
      <c r="H212" s="104"/>
    </row>
    <row r="213" spans="1:8" s="87" customFormat="1" ht="16.5" customHeight="1">
      <c r="A213" s="24" t="s">
        <v>77</v>
      </c>
      <c r="B213" s="25" t="s">
        <v>34</v>
      </c>
      <c r="C213" s="25" t="s">
        <v>3</v>
      </c>
      <c r="D213" s="26" t="s">
        <v>132</v>
      </c>
      <c r="E213" s="25"/>
      <c r="F213" s="27">
        <f>F214</f>
        <v>0</v>
      </c>
      <c r="G213" s="27">
        <f>G214</f>
        <v>0</v>
      </c>
      <c r="H213" s="100"/>
    </row>
    <row r="214" spans="1:8" s="87" customFormat="1" ht="16.5" customHeight="1">
      <c r="A214" s="24" t="s">
        <v>152</v>
      </c>
      <c r="B214" s="25" t="s">
        <v>34</v>
      </c>
      <c r="C214" s="25" t="s">
        <v>3</v>
      </c>
      <c r="D214" s="26" t="s">
        <v>153</v>
      </c>
      <c r="E214" s="25"/>
      <c r="F214" s="27">
        <f>F215</f>
        <v>0</v>
      </c>
      <c r="G214" s="27">
        <f>G215</f>
        <v>0</v>
      </c>
      <c r="H214" s="100"/>
    </row>
    <row r="215" spans="1:8" s="87" customFormat="1" ht="33">
      <c r="A215" s="24" t="s">
        <v>56</v>
      </c>
      <c r="B215" s="25" t="s">
        <v>34</v>
      </c>
      <c r="C215" s="25" t="s">
        <v>3</v>
      </c>
      <c r="D215" s="26" t="s">
        <v>153</v>
      </c>
      <c r="E215" s="25" t="s">
        <v>57</v>
      </c>
      <c r="F215" s="27">
        <v>0</v>
      </c>
      <c r="G215" s="27"/>
      <c r="H215" s="100"/>
    </row>
    <row r="216" spans="1:8" ht="24.75" customHeight="1">
      <c r="A216" s="128" t="s">
        <v>183</v>
      </c>
      <c r="B216" s="129"/>
      <c r="C216" s="129"/>
      <c r="D216" s="129"/>
      <c r="E216" s="130"/>
      <c r="F216" s="11">
        <f>F210+F184+F153+F103+F91+F78+F64+F14+F176</f>
        <v>115048584.11</v>
      </c>
      <c r="G216" s="11">
        <f>G210+G184+G153+G103+G91+G78+G64+G14+G176</f>
        <v>79032640.77000001</v>
      </c>
      <c r="H216" s="96">
        <f>+G216/F216*100</f>
        <v>68.69501383383867</v>
      </c>
    </row>
    <row r="217" spans="1:5" ht="15.75">
      <c r="A217" s="76"/>
      <c r="B217" s="77"/>
      <c r="C217" s="77"/>
      <c r="D217" s="77"/>
      <c r="E217" s="78"/>
    </row>
    <row r="218" spans="1:8" ht="15.75">
      <c r="A218" s="76"/>
      <c r="B218" s="76"/>
      <c r="C218" s="76"/>
      <c r="D218" s="76"/>
      <c r="E218" s="79"/>
      <c r="F218" s="80"/>
      <c r="G218" s="80"/>
      <c r="H218" s="80"/>
    </row>
    <row r="219" spans="1:8" ht="15.75">
      <c r="A219" s="76"/>
      <c r="B219" s="76"/>
      <c r="C219" s="76"/>
      <c r="D219" s="76"/>
      <c r="E219" s="79"/>
      <c r="F219" s="81"/>
      <c r="G219" s="81"/>
      <c r="H219" s="81"/>
    </row>
    <row r="220" spans="1:8" ht="15.75">
      <c r="A220" s="76"/>
      <c r="B220" s="76"/>
      <c r="C220" s="76"/>
      <c r="D220" s="76"/>
      <c r="E220" s="79"/>
      <c r="F220" s="81"/>
      <c r="G220" s="81"/>
      <c r="H220" s="81"/>
    </row>
    <row r="221" spans="1:8" ht="15.75">
      <c r="A221" s="76"/>
      <c r="B221" s="76"/>
      <c r="C221" s="76"/>
      <c r="D221" s="76"/>
      <c r="E221" s="79"/>
      <c r="F221" s="81"/>
      <c r="G221" s="81"/>
      <c r="H221" s="81"/>
    </row>
    <row r="222" spans="1:8" ht="15.75">
      <c r="A222" s="76"/>
      <c r="B222" s="76"/>
      <c r="C222" s="76"/>
      <c r="D222" s="76"/>
      <c r="E222" s="79"/>
      <c r="F222" s="81"/>
      <c r="G222" s="81"/>
      <c r="H222" s="81"/>
    </row>
    <row r="223" spans="1:8" ht="15.75">
      <c r="A223" s="76"/>
      <c r="B223" s="76"/>
      <c r="C223" s="76"/>
      <c r="D223" s="76"/>
      <c r="E223" s="79"/>
      <c r="F223" s="81"/>
      <c r="G223" s="81"/>
      <c r="H223" s="81"/>
    </row>
    <row r="224" spans="1:8" ht="15.75">
      <c r="A224" s="76"/>
      <c r="B224" s="76"/>
      <c r="C224" s="76"/>
      <c r="D224" s="76"/>
      <c r="E224" s="79"/>
      <c r="F224" s="79"/>
      <c r="G224" s="79"/>
      <c r="H224" s="79"/>
    </row>
    <row r="225" spans="1:6" ht="15.75">
      <c r="A225" s="76"/>
      <c r="B225" s="76"/>
      <c r="C225" s="76"/>
      <c r="D225" s="76"/>
      <c r="E225" s="120"/>
      <c r="F225" s="120"/>
    </row>
  </sheetData>
  <sheetProtection/>
  <mergeCells count="13">
    <mergeCell ref="F11:F12"/>
    <mergeCell ref="F1:H1"/>
    <mergeCell ref="A216:E216"/>
    <mergeCell ref="E225:F225"/>
    <mergeCell ref="G11:G12"/>
    <mergeCell ref="H11:H12"/>
    <mergeCell ref="F2:H6"/>
    <mergeCell ref="A9:F9"/>
    <mergeCell ref="A11:A12"/>
    <mergeCell ref="B11:B12"/>
    <mergeCell ref="C11:C12"/>
    <mergeCell ref="D11:D12"/>
    <mergeCell ref="E11:E12"/>
  </mergeCells>
  <printOptions/>
  <pageMargins left="0.7086614173228347" right="0" top="0.7480314960629921" bottom="0.7480314960629921" header="0.31496062992125984" footer="0.31496062992125984"/>
  <pageSetup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Главный специалист</cp:lastModifiedBy>
  <cp:lastPrinted>2020-10-27T06:09:45Z</cp:lastPrinted>
  <dcterms:created xsi:type="dcterms:W3CDTF">1996-10-08T23:32:33Z</dcterms:created>
  <dcterms:modified xsi:type="dcterms:W3CDTF">2020-10-27T06:10:05Z</dcterms:modified>
  <cp:category/>
  <cp:version/>
  <cp:contentType/>
  <cp:contentStatus/>
</cp:coreProperties>
</file>