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'Лист1'!$A$1:$F$232</definedName>
  </definedNames>
  <calcPr fullCalcOnLoad="1"/>
</workbook>
</file>

<file path=xl/sharedStrings.xml><?xml version="1.0" encoding="utf-8"?>
<sst xmlns="http://schemas.openxmlformats.org/spreadsheetml/2006/main" count="879" uniqueCount="205">
  <si>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</si>
  <si>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</si>
  <si>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</si>
  <si>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</si>
  <si>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</si>
  <si>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</si>
  <si>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</si>
  <si>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</si>
  <si>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</si>
  <si>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</si>
  <si>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</si>
  <si>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</si>
  <si>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</si>
  <si>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</si>
  <si>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</si>
  <si>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</si>
  <si>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</si>
  <si>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</si>
  <si>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</si>
  <si>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</si>
  <si>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</si>
  <si>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</si>
  <si>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</si>
  <si>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</si>
  <si>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</si>
  <si>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</si>
  <si>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</si>
  <si>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</si>
  <si>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</si>
  <si>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</si>
  <si>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</si>
  <si>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</si>
  <si>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</si>
  <si>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</si>
  <si>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</si>
  <si>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</si>
  <si>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</si>
  <si>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</si>
  <si>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</si>
  <si>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</si>
  <si>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</si>
  <si>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</si>
  <si>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</si>
  <si>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</si>
  <si>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</si>
  <si>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</si>
  <si>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</si>
  <si>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</si>
  <si>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</si>
  <si>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</si>
  <si>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</si>
  <si>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</si>
  <si>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</si>
  <si>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</si>
  <si>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</si>
  <si>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</si>
  <si>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</si>
  <si>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</si>
  <si>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</si>
  <si>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</si>
  <si>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</si>
  <si>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</si>
  <si>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</si>
  <si>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</si>
  <si>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</si>
  <si>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</si>
  <si>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</si>
  <si>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</si>
  <si>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</si>
  <si>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</si>
  <si>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</si>
  <si>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</si>
  <si>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</si>
  <si>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</si>
  <si>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</si>
  <si>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</si>
  <si>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</si>
  <si>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</si>
  <si>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</si>
  <si>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</si>
  <si>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</si>
  <si>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</si>
  <si>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</si>
  <si>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</si>
  <si>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</si>
  <si>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</si>
  <si>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</si>
  <si>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</si>
  <si>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</si>
  <si>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</si>
  <si>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</si>
  <si>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</si>
  <si>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</si>
  <si>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</si>
  <si>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</si>
  <si>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</si>
  <si>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</si>
  <si>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</si>
  <si>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</si>
  <si>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</si>
  <si>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</si>
  <si>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</si>
  <si>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</si>
  <si>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</si>
  <si>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</si>
  <si>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</si>
  <si>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</si>
  <si>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</si>
  <si>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</si>
  <si>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</si>
  <si>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</si>
  <si>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</si>
  <si>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</si>
  <si>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</si>
  <si>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</si>
  <si>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</si>
  <si>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</si>
  <si>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</si>
  <si>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</si>
  <si>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</si>
  <si>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</si>
  <si>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</si>
  <si>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</si>
  <si>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</si>
  <si>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</si>
  <si>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</si>
  <si>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</si>
  <si>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</si>
  <si>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</si>
  <si>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</si>
  <si>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</si>
  <si>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</si>
  <si>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</si>
  <si>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</si>
  <si>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</si>
  <si>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</si>
  <si>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</si>
  <si>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</si>
  <si>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</si>
  <si>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</si>
  <si>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</si>
  <si>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</si>
  <si>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</si>
  <si>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</si>
  <si>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</si>
  <si>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</si>
  <si>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</si>
  <si>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</si>
  <si>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</si>
  <si>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</si>
  <si>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</si>
  <si>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</si>
  <si>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</si>
  <si>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</si>
  <si>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</si>
  <si>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</si>
  <si>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</si>
  <si>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</si>
  <si>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</si>
  <si>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</si>
  <si>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</si>
  <si>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</si>
  <si>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</si>
  <si>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к решению Совета депутатов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</si>
  <si>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</si>
  <si>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</si>
  <si>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</si>
  <si>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</si>
  <si>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</si>
  <si>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</si>
  <si>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</si>
  <si>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</si>
  <si>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</si>
  <si>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</si>
  <si>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</si>
  <si>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здравоохранения</t>
  </si>
  <si>
    <t>990</t>
  </si>
  <si>
    <t>Иные закупки товаров, работ и услуг для обеспечения государственных (муниципальных) нужд</t>
  </si>
  <si>
    <t>99000</t>
  </si>
  <si>
    <t>Прочая закупка товаров, работ и услуг</t>
  </si>
  <si>
    <t>9900000099</t>
  </si>
  <si>
    <t>Обеспечение проведения выборов  референдумов</t>
  </si>
  <si>
    <t>Проведение выборов</t>
  </si>
  <si>
    <t>840</t>
  </si>
  <si>
    <t>84099</t>
  </si>
  <si>
    <t>Проведение выборов в представительные органы муниципального образования</t>
  </si>
  <si>
    <t>8409900005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</si>
  <si>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</si>
  <si>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</si>
  <si>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8300178793</t>
  </si>
  <si>
    <t>Муниципальная программа МО ГО "Новая Земля" "Формирование современной городской среды МО ГО "Новая Земля</t>
  </si>
  <si>
    <t>Благоустройство общественных территорий</t>
  </si>
  <si>
    <t>Мероприятия по формированию современной городской среды МО ГО "Новая Земля"</t>
  </si>
  <si>
    <t>Ведомственная целевая программа "Защита населения и территории в муниципальном образовании "Новая Земля" от чрезвычайных ситуаций, обеспечения пожарной безопасности и безопасность людей на водных объектах"</t>
  </si>
  <si>
    <t>Мероприятия по защите населения и обеспечение мер пожарной безопасности в границах городского округа</t>
  </si>
  <si>
    <t>НАЦИОНАЛЬНАЯ ОБОРОНА</t>
  </si>
  <si>
    <t>Мобилизациционная и вневойсковая подготовка</t>
  </si>
  <si>
    <t>Расходы на закупки,связанные с частичной мобилизацией</t>
  </si>
  <si>
    <t>Прочая закупка товаров,работ и услуг</t>
  </si>
  <si>
    <t>8909900099</t>
  </si>
  <si>
    <t>244</t>
  </si>
  <si>
    <t>Ведомственная структура расходов местного бюджета на 2023 год</t>
  </si>
  <si>
    <t>"О  бюджете МО ГО "Новая Земля" на 2023 год"</t>
  </si>
  <si>
    <t>"Приложение № 6</t>
  </si>
  <si>
    <t>от  07 декабря 2022 года   № 56"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</si>
</sst>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#,##0.00_ ;\-#,##0.00\ "/>
  </numFmts>
  <fonts count="71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73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/>
    </xf>
    <xf numFmtId="173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8" fillId="34" borderId="0" xfId="0" applyFont="1" applyFill="1" applyAlignment="1">
      <alignment/>
    </xf>
    <xf numFmtId="43" fontId="3" fillId="0" borderId="0" xfId="0" applyNumberFormat="1" applyFont="1" applyAlignment="1">
      <alignment/>
    </xf>
    <xf numFmtId="0" fontId="69" fillId="34" borderId="10" xfId="0" applyFont="1" applyFill="1" applyBorder="1" applyAlignment="1">
      <alignment horizontal="left" vertical="center" wrapText="1"/>
    </xf>
    <xf numFmtId="49" fontId="69" fillId="34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>
      <alignment horizontal="left" vertical="center"/>
    </xf>
    <xf numFmtId="173" fontId="9" fillId="0" borderId="10" xfId="0" applyNumberFormat="1" applyFont="1" applyFill="1" applyBorder="1" applyAlignment="1">
      <alignment horizontal="center" vertical="center"/>
    </xf>
    <xf numFmtId="173" fontId="69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173" fontId="15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173" fontId="15" fillId="0" borderId="10" xfId="0" applyNumberFormat="1" applyFont="1" applyBorder="1" applyAlignment="1">
      <alignment horizontal="center" vertical="center"/>
    </xf>
    <xf numFmtId="173" fontId="15" fillId="34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>
      <alignment horizontal="center" vertical="center"/>
    </xf>
    <xf numFmtId="49" fontId="70" fillId="34" borderId="10" xfId="0" applyNumberFormat="1" applyFont="1" applyFill="1" applyBorder="1" applyAlignment="1">
      <alignment horizontal="left" vertical="center"/>
    </xf>
    <xf numFmtId="173" fontId="70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69" fillId="35" borderId="10" xfId="0" applyNumberFormat="1" applyFont="1" applyFill="1" applyBorder="1" applyAlignment="1">
      <alignment horizontal="center" vertical="center"/>
    </xf>
    <xf numFmtId="49" fontId="69" fillId="35" borderId="10" xfId="0" applyNumberFormat="1" applyFont="1" applyFill="1" applyBorder="1" applyAlignment="1">
      <alignment horizontal="left" vertical="center"/>
    </xf>
    <xf numFmtId="173" fontId="69" fillId="35" borderId="10" xfId="0" applyNumberFormat="1" applyFont="1" applyFill="1" applyBorder="1" applyAlignment="1">
      <alignment horizontal="center" vertical="center"/>
    </xf>
    <xf numFmtId="173" fontId="70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3" fontId="16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9" fillId="35" borderId="10" xfId="0" applyFont="1" applyFill="1" applyBorder="1" applyAlignment="1">
      <alignment horizontal="left" vertical="center" wrapText="1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198" fontId="9" fillId="34" borderId="10" xfId="0" applyNumberFormat="1" applyFont="1" applyFill="1" applyBorder="1" applyAlignment="1">
      <alignment horizontal="center" vertical="center"/>
    </xf>
    <xf numFmtId="198" fontId="15" fillId="34" borderId="10" xfId="0" applyNumberFormat="1" applyFont="1" applyFill="1" applyBorder="1" applyAlignment="1">
      <alignment horizontal="center" vertical="center"/>
    </xf>
    <xf numFmtId="198" fontId="9" fillId="0" borderId="10" xfId="0" applyNumberFormat="1" applyFont="1" applyBorder="1" applyAlignment="1">
      <alignment horizontal="center" vertical="center"/>
    </xf>
    <xf numFmtId="198" fontId="15" fillId="0" borderId="10" xfId="0" applyNumberFormat="1" applyFont="1" applyBorder="1" applyAlignment="1">
      <alignment horizontal="center" vertical="center"/>
    </xf>
    <xf numFmtId="4" fontId="9" fillId="34" borderId="10" xfId="60" applyNumberFormat="1" applyFont="1" applyFill="1" applyBorder="1" applyAlignment="1">
      <alignment horizontal="center" vertical="center"/>
    </xf>
    <xf numFmtId="4" fontId="15" fillId="34" borderId="10" xfId="60" applyNumberFormat="1" applyFont="1" applyFill="1" applyBorder="1" applyAlignment="1">
      <alignment horizontal="center" vertical="center"/>
    </xf>
    <xf numFmtId="198" fontId="9" fillId="0" borderId="10" xfId="0" applyNumberFormat="1" applyFont="1" applyFill="1" applyBorder="1" applyAlignment="1">
      <alignment horizontal="center" vertical="center"/>
    </xf>
    <xf numFmtId="198" fontId="15" fillId="0" borderId="10" xfId="0" applyNumberFormat="1" applyFont="1" applyFill="1" applyBorder="1" applyAlignment="1">
      <alignment horizontal="center" vertical="center"/>
    </xf>
    <xf numFmtId="198" fontId="69" fillId="0" borderId="10" xfId="0" applyNumberFormat="1" applyFont="1" applyFill="1" applyBorder="1" applyAlignment="1">
      <alignment horizontal="center" vertical="center"/>
    </xf>
    <xf numFmtId="198" fontId="70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8" fillId="0" borderId="0" xfId="0" applyFont="1" applyFill="1" applyAlignment="1">
      <alignment horizontal="right" wrapText="1"/>
    </xf>
    <xf numFmtId="0" fontId="16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</xdr:row>
      <xdr:rowOff>38100</xdr:rowOff>
    </xdr:from>
    <xdr:to>
      <xdr:col>5</xdr:col>
      <xdr:colOff>1314450</xdr:colOff>
      <xdr:row>6</xdr:row>
      <xdr:rowOff>171450</xdr:rowOff>
    </xdr:to>
    <xdr:sp>
      <xdr:nvSpPr>
        <xdr:cNvPr id="1" name="Rectangle 3"/>
        <xdr:cNvSpPr>
          <a:spLocks/>
        </xdr:cNvSpPr>
      </xdr:nvSpPr>
      <xdr:spPr>
        <a:xfrm>
          <a:off x="7315200" y="438150"/>
          <a:ext cx="23622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    "О бюджете МО ГО "Новая Земля" 
</a:t>
          </a:r>
          <a:r>
            <a:rPr lang="en-US" cap="none" sz="1100" b="0" i="0" u="none" baseline="0">
              <a:solidFill>
                <a:srgbClr val="000000"/>
              </a:solidFill>
            </a:rPr>
            <a:t>на 2023 год"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25 декабря 2023 года № 138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"/>
  <sheetViews>
    <sheetView tabSelected="1" view="pageBreakPreview" zoomScaleNormal="75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4.28125" style="3" customWidth="1"/>
    <col min="5" max="5" width="6.421875" style="3" customWidth="1"/>
    <col min="6" max="6" width="21.281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5.75">
      <c r="C1" s="122"/>
      <c r="D1" s="123"/>
      <c r="E1" s="123"/>
      <c r="F1" s="123"/>
    </row>
    <row r="2" spans="1:6" ht="15.75">
      <c r="A2" s="42"/>
      <c r="B2" s="42"/>
      <c r="C2" s="124"/>
      <c r="D2" s="124"/>
      <c r="E2" s="124"/>
      <c r="F2" s="124"/>
    </row>
    <row r="3" spans="1:6" ht="15.75">
      <c r="A3" s="42"/>
      <c r="B3" s="42"/>
      <c r="C3" s="124"/>
      <c r="D3" s="124"/>
      <c r="E3" s="124"/>
      <c r="F3" s="124"/>
    </row>
    <row r="4" spans="1:6" ht="15.75">
      <c r="A4" s="42"/>
      <c r="B4" s="42"/>
      <c r="C4" s="105"/>
      <c r="D4" s="105"/>
      <c r="E4" s="105"/>
      <c r="F4" s="105"/>
    </row>
    <row r="5" spans="1:6" ht="31.5" customHeight="1">
      <c r="A5" s="42"/>
      <c r="B5" s="42"/>
      <c r="C5" s="109"/>
      <c r="D5" s="109"/>
      <c r="E5" s="109"/>
      <c r="F5" s="109"/>
    </row>
    <row r="6" spans="1:6" ht="15.75">
      <c r="A6" s="42"/>
      <c r="B6" s="43"/>
      <c r="C6" s="105"/>
      <c r="D6" s="105"/>
      <c r="E6" s="105"/>
      <c r="F6" s="105"/>
    </row>
    <row r="7" spans="1:6" ht="15.75">
      <c r="A7" s="42"/>
      <c r="B7" s="43"/>
      <c r="C7" s="94"/>
      <c r="D7" s="94"/>
      <c r="E7" s="94"/>
      <c r="F7" s="94"/>
    </row>
    <row r="8" spans="1:6" ht="15.75">
      <c r="A8" s="42"/>
      <c r="B8" s="43"/>
      <c r="C8" s="94"/>
      <c r="D8" s="94"/>
      <c r="E8" s="94"/>
      <c r="F8" s="94"/>
    </row>
    <row r="9" spans="1:6" ht="15.75">
      <c r="A9" s="42"/>
      <c r="B9" s="43"/>
      <c r="C9" s="94"/>
      <c r="D9" s="94"/>
      <c r="E9" s="94"/>
      <c r="F9" s="94"/>
    </row>
    <row r="10" spans="1:6" ht="15.75">
      <c r="A10" s="42"/>
      <c r="B10" s="43"/>
      <c r="C10" s="105" t="s">
        <v>203</v>
      </c>
      <c r="D10" s="105"/>
      <c r="E10" s="105"/>
      <c r="F10" s="105"/>
    </row>
    <row r="11" spans="1:6" ht="15.75">
      <c r="A11" s="42"/>
      <c r="B11" s="43"/>
      <c r="C11" s="105" t="s">
        <v>163</v>
      </c>
      <c r="D11" s="105"/>
      <c r="E11" s="105"/>
      <c r="F11" s="105"/>
    </row>
    <row r="12" spans="1:6" ht="15.75">
      <c r="A12" s="42"/>
      <c r="B12" s="43"/>
      <c r="C12" s="105" t="s">
        <v>164</v>
      </c>
      <c r="D12" s="105"/>
      <c r="E12" s="105"/>
      <c r="F12" s="105"/>
    </row>
    <row r="13" spans="1:6" ht="15.75">
      <c r="A13" s="42"/>
      <c r="B13" s="43"/>
      <c r="C13" s="109" t="s">
        <v>202</v>
      </c>
      <c r="D13" s="109"/>
      <c r="E13" s="109"/>
      <c r="F13" s="109"/>
    </row>
    <row r="14" spans="1:6" ht="15.75">
      <c r="A14" s="42"/>
      <c r="B14" s="43"/>
      <c r="C14" s="105" t="s">
        <v>204</v>
      </c>
      <c r="D14" s="105"/>
      <c r="E14" s="105"/>
      <c r="F14" s="105"/>
    </row>
    <row r="15" spans="1:6" ht="15.75">
      <c r="A15" s="42"/>
      <c r="B15" s="43"/>
      <c r="C15" s="106"/>
      <c r="D15" s="106"/>
      <c r="E15" s="106"/>
      <c r="F15" s="106"/>
    </row>
    <row r="16" spans="1:6" ht="15" customHeight="1">
      <c r="A16" s="42"/>
      <c r="B16" s="42"/>
      <c r="C16" s="108"/>
      <c r="D16" s="108"/>
      <c r="E16" s="108"/>
      <c r="F16" s="108"/>
    </row>
    <row r="17" spans="1:6" ht="63" customHeight="1">
      <c r="A17" s="107" t="s">
        <v>201</v>
      </c>
      <c r="B17" s="107"/>
      <c r="C17" s="107"/>
      <c r="D17" s="107"/>
      <c r="E17" s="107"/>
      <c r="F17" s="107"/>
    </row>
    <row r="18" spans="1:6" ht="23.25" customHeight="1">
      <c r="A18" s="42"/>
      <c r="B18" s="42"/>
      <c r="C18" s="42"/>
      <c r="D18" s="42"/>
      <c r="E18" s="42"/>
      <c r="F18" s="42"/>
    </row>
    <row r="19" spans="1:6" ht="26.25" customHeight="1">
      <c r="A19" s="111" t="s">
        <v>0</v>
      </c>
      <c r="B19" s="117" t="s">
        <v>1</v>
      </c>
      <c r="C19" s="117" t="s">
        <v>2</v>
      </c>
      <c r="D19" s="117" t="s">
        <v>3</v>
      </c>
      <c r="E19" s="115" t="s">
        <v>4</v>
      </c>
      <c r="F19" s="113" t="s">
        <v>45</v>
      </c>
    </row>
    <row r="20" spans="1:6" ht="35.25" customHeight="1">
      <c r="A20" s="112"/>
      <c r="B20" s="118"/>
      <c r="C20" s="118"/>
      <c r="D20" s="118"/>
      <c r="E20" s="116"/>
      <c r="F20" s="114"/>
    </row>
    <row r="21" spans="1:6" s="1" customFormat="1" ht="15.75">
      <c r="A21" s="76">
        <v>1</v>
      </c>
      <c r="B21" s="44">
        <v>2</v>
      </c>
      <c r="C21" s="44">
        <v>3</v>
      </c>
      <c r="D21" s="44">
        <v>4</v>
      </c>
      <c r="E21" s="45">
        <v>5</v>
      </c>
      <c r="F21" s="46">
        <v>6</v>
      </c>
    </row>
    <row r="22" spans="1:6" s="28" customFormat="1" ht="22.5" customHeight="1">
      <c r="A22" s="77" t="s">
        <v>5</v>
      </c>
      <c r="B22" s="47" t="s">
        <v>6</v>
      </c>
      <c r="C22" s="47" t="s">
        <v>41</v>
      </c>
      <c r="D22" s="47"/>
      <c r="E22" s="47"/>
      <c r="F22" s="48">
        <f>F23+F28+F35+F60+F72+F67</f>
        <v>81539694.29</v>
      </c>
    </row>
    <row r="23" spans="1:6" s="2" customFormat="1" ht="35.25" customHeight="1">
      <c r="A23" s="15" t="s">
        <v>42</v>
      </c>
      <c r="B23" s="16" t="s">
        <v>6</v>
      </c>
      <c r="C23" s="16" t="s">
        <v>7</v>
      </c>
      <c r="D23" s="16"/>
      <c r="E23" s="16"/>
      <c r="F23" s="36">
        <f>F26</f>
        <v>4578728.31</v>
      </c>
    </row>
    <row r="24" spans="1:6" s="2" customFormat="1" ht="21" customHeight="1">
      <c r="A24" s="15" t="s">
        <v>150</v>
      </c>
      <c r="B24" s="16" t="s">
        <v>6</v>
      </c>
      <c r="C24" s="16" t="s">
        <v>7</v>
      </c>
      <c r="D24" s="17" t="s">
        <v>59</v>
      </c>
      <c r="E24" s="16"/>
      <c r="F24" s="36">
        <f>F25</f>
        <v>4578728.31</v>
      </c>
    </row>
    <row r="25" spans="1:6" s="2" customFormat="1" ht="21.75" customHeight="1">
      <c r="A25" s="78" t="s">
        <v>83</v>
      </c>
      <c r="B25" s="49" t="s">
        <v>6</v>
      </c>
      <c r="C25" s="49" t="s">
        <v>7</v>
      </c>
      <c r="D25" s="50" t="s">
        <v>82</v>
      </c>
      <c r="E25" s="16"/>
      <c r="F25" s="51">
        <f>F26</f>
        <v>4578728.31</v>
      </c>
    </row>
    <row r="26" spans="1:6" s="2" customFormat="1" ht="20.25" customHeight="1">
      <c r="A26" s="78" t="s">
        <v>67</v>
      </c>
      <c r="B26" s="49" t="s">
        <v>6</v>
      </c>
      <c r="C26" s="49" t="s">
        <v>7</v>
      </c>
      <c r="D26" s="50" t="s">
        <v>81</v>
      </c>
      <c r="E26" s="16"/>
      <c r="F26" s="51">
        <f>F27</f>
        <v>4578728.31</v>
      </c>
    </row>
    <row r="27" spans="1:9" s="2" customFormat="1" ht="49.5">
      <c r="A27" s="79" t="s">
        <v>57</v>
      </c>
      <c r="B27" s="52" t="s">
        <v>6</v>
      </c>
      <c r="C27" s="52" t="s">
        <v>7</v>
      </c>
      <c r="D27" s="50" t="s">
        <v>81</v>
      </c>
      <c r="E27" s="52" t="s">
        <v>56</v>
      </c>
      <c r="F27" s="51">
        <f>4503728.31+75000</f>
        <v>4578728.31</v>
      </c>
      <c r="G27" s="6"/>
      <c r="H27" s="7"/>
      <c r="I27" s="7"/>
    </row>
    <row r="28" spans="1:9" s="3" customFormat="1" ht="34.5" customHeight="1">
      <c r="A28" s="15" t="s">
        <v>8</v>
      </c>
      <c r="B28" s="16" t="s">
        <v>6</v>
      </c>
      <c r="C28" s="16" t="s">
        <v>9</v>
      </c>
      <c r="D28" s="17"/>
      <c r="E28" s="16"/>
      <c r="F28" s="36">
        <f>F31</f>
        <v>7795115.85</v>
      </c>
      <c r="G28" s="8"/>
      <c r="H28" s="9"/>
      <c r="I28" s="9"/>
    </row>
    <row r="29" spans="1:9" s="3" customFormat="1" ht="18.75">
      <c r="A29" s="15" t="s">
        <v>151</v>
      </c>
      <c r="B29" s="16" t="s">
        <v>6</v>
      </c>
      <c r="C29" s="16" t="s">
        <v>9</v>
      </c>
      <c r="D29" s="17" t="s">
        <v>152</v>
      </c>
      <c r="E29" s="16"/>
      <c r="F29" s="36">
        <f>F30</f>
        <v>7795115.85</v>
      </c>
      <c r="G29" s="8"/>
      <c r="H29" s="9"/>
      <c r="I29" s="9"/>
    </row>
    <row r="30" spans="1:9" s="3" customFormat="1" ht="18.75">
      <c r="A30" s="78" t="s">
        <v>83</v>
      </c>
      <c r="B30" s="49" t="s">
        <v>6</v>
      </c>
      <c r="C30" s="49" t="s">
        <v>9</v>
      </c>
      <c r="D30" s="50" t="s">
        <v>84</v>
      </c>
      <c r="E30" s="49"/>
      <c r="F30" s="51">
        <f>F31</f>
        <v>7795115.85</v>
      </c>
      <c r="G30" s="8"/>
      <c r="H30" s="9"/>
      <c r="I30" s="9"/>
    </row>
    <row r="31" spans="1:9" ht="21.75" customHeight="1">
      <c r="A31" s="78" t="s">
        <v>156</v>
      </c>
      <c r="B31" s="49" t="s">
        <v>6</v>
      </c>
      <c r="C31" s="49" t="s">
        <v>9</v>
      </c>
      <c r="D31" s="50" t="s">
        <v>85</v>
      </c>
      <c r="E31" s="49"/>
      <c r="F31" s="51">
        <f>SUM(F32:F34)</f>
        <v>7795115.85</v>
      </c>
      <c r="H31" s="10"/>
      <c r="I31" s="10"/>
    </row>
    <row r="32" spans="1:6" s="29" customFormat="1" ht="51" customHeight="1">
      <c r="A32" s="80" t="s">
        <v>57</v>
      </c>
      <c r="B32" s="53" t="s">
        <v>6</v>
      </c>
      <c r="C32" s="53" t="s">
        <v>9</v>
      </c>
      <c r="D32" s="54" t="s">
        <v>85</v>
      </c>
      <c r="E32" s="53" t="s">
        <v>56</v>
      </c>
      <c r="F32" s="51">
        <f>4381900.29-243700</f>
        <v>4138200.29</v>
      </c>
    </row>
    <row r="33" spans="1:6" s="29" customFormat="1" ht="33">
      <c r="A33" s="80" t="s">
        <v>65</v>
      </c>
      <c r="B33" s="53" t="s">
        <v>6</v>
      </c>
      <c r="C33" s="53" t="s">
        <v>9</v>
      </c>
      <c r="D33" s="54" t="s">
        <v>85</v>
      </c>
      <c r="E33" s="53" t="s">
        <v>58</v>
      </c>
      <c r="F33" s="51">
        <f>2162215.56+1000000+250000+243700</f>
        <v>3655915.56</v>
      </c>
    </row>
    <row r="34" spans="1:6" s="29" customFormat="1" ht="16.5">
      <c r="A34" s="80" t="s">
        <v>60</v>
      </c>
      <c r="B34" s="53" t="s">
        <v>6</v>
      </c>
      <c r="C34" s="53" t="s">
        <v>9</v>
      </c>
      <c r="D34" s="54" t="s">
        <v>85</v>
      </c>
      <c r="E34" s="53" t="s">
        <v>59</v>
      </c>
      <c r="F34" s="51">
        <v>1000</v>
      </c>
    </row>
    <row r="35" spans="1:6" s="3" customFormat="1" ht="51.75" customHeight="1">
      <c r="A35" s="15" t="s">
        <v>10</v>
      </c>
      <c r="B35" s="16" t="s">
        <v>6</v>
      </c>
      <c r="C35" s="16" t="s">
        <v>11</v>
      </c>
      <c r="D35" s="17"/>
      <c r="E35" s="16"/>
      <c r="F35" s="36">
        <f>F38+F45+F56+F50+F47+F43+F53</f>
        <v>62719989.36000001</v>
      </c>
    </row>
    <row r="36" spans="1:6" s="3" customFormat="1" ht="19.5" customHeight="1">
      <c r="A36" s="15" t="s">
        <v>155</v>
      </c>
      <c r="B36" s="16" t="s">
        <v>6</v>
      </c>
      <c r="C36" s="16" t="s">
        <v>11</v>
      </c>
      <c r="D36" s="17" t="s">
        <v>153</v>
      </c>
      <c r="E36" s="16"/>
      <c r="F36" s="18">
        <f>F37</f>
        <v>62686139.36000001</v>
      </c>
    </row>
    <row r="37" spans="1:6" s="3" customFormat="1" ht="20.25" customHeight="1">
      <c r="A37" s="78" t="s">
        <v>83</v>
      </c>
      <c r="B37" s="49" t="s">
        <v>6</v>
      </c>
      <c r="C37" s="49" t="s">
        <v>11</v>
      </c>
      <c r="D37" s="50" t="s">
        <v>86</v>
      </c>
      <c r="E37" s="49"/>
      <c r="F37" s="55">
        <f>F38+F43+F45+F47+F50+F53</f>
        <v>62686139.36000001</v>
      </c>
    </row>
    <row r="38" spans="1:6" ht="21" customHeight="1">
      <c r="A38" s="78" t="s">
        <v>79</v>
      </c>
      <c r="B38" s="49" t="s">
        <v>6</v>
      </c>
      <c r="C38" s="49" t="s">
        <v>11</v>
      </c>
      <c r="D38" s="50" t="s">
        <v>87</v>
      </c>
      <c r="E38" s="49"/>
      <c r="F38" s="51">
        <f>SUM(F39:F42)</f>
        <v>60364085.38</v>
      </c>
    </row>
    <row r="39" spans="1:6" s="29" customFormat="1" ht="54" customHeight="1">
      <c r="A39" s="80" t="s">
        <v>57</v>
      </c>
      <c r="B39" s="53" t="s">
        <v>6</v>
      </c>
      <c r="C39" s="53" t="s">
        <v>11</v>
      </c>
      <c r="D39" s="54" t="s">
        <v>87</v>
      </c>
      <c r="E39" s="53" t="s">
        <v>56</v>
      </c>
      <c r="F39" s="56">
        <f>32874811.23+4630000+870000</f>
        <v>38374811.230000004</v>
      </c>
    </row>
    <row r="40" spans="1:7" s="29" customFormat="1" ht="33">
      <c r="A40" s="80" t="s">
        <v>65</v>
      </c>
      <c r="B40" s="53" t="s">
        <v>6</v>
      </c>
      <c r="C40" s="53" t="s">
        <v>11</v>
      </c>
      <c r="D40" s="54" t="s">
        <v>87</v>
      </c>
      <c r="E40" s="53" t="s">
        <v>58</v>
      </c>
      <c r="F40" s="56">
        <f>15730789.76+5000000</f>
        <v>20730789.759999998</v>
      </c>
      <c r="G40" s="30"/>
    </row>
    <row r="41" spans="1:7" s="29" customFormat="1" ht="33">
      <c r="A41" s="80" t="s">
        <v>174</v>
      </c>
      <c r="B41" s="53" t="s">
        <v>6</v>
      </c>
      <c r="C41" s="53" t="s">
        <v>11</v>
      </c>
      <c r="D41" s="54" t="s">
        <v>87</v>
      </c>
      <c r="E41" s="53" t="s">
        <v>63</v>
      </c>
      <c r="F41" s="51">
        <v>360483.39</v>
      </c>
      <c r="G41" s="30"/>
    </row>
    <row r="42" spans="1:7" s="29" customFormat="1" ht="16.5">
      <c r="A42" s="80" t="s">
        <v>60</v>
      </c>
      <c r="B42" s="53" t="s">
        <v>6</v>
      </c>
      <c r="C42" s="53" t="s">
        <v>11</v>
      </c>
      <c r="D42" s="54" t="s">
        <v>87</v>
      </c>
      <c r="E42" s="53" t="s">
        <v>59</v>
      </c>
      <c r="F42" s="56">
        <v>898001</v>
      </c>
      <c r="G42" s="30"/>
    </row>
    <row r="43" spans="1:6" ht="52.5" customHeight="1">
      <c r="A43" s="19" t="s">
        <v>47</v>
      </c>
      <c r="B43" s="25" t="s">
        <v>6</v>
      </c>
      <c r="C43" s="25" t="s">
        <v>11</v>
      </c>
      <c r="D43" s="20" t="s">
        <v>89</v>
      </c>
      <c r="E43" s="25"/>
      <c r="F43" s="36">
        <f>F44</f>
        <v>7000</v>
      </c>
    </row>
    <row r="44" spans="1:6" ht="28.5" customHeight="1">
      <c r="A44" s="80" t="s">
        <v>65</v>
      </c>
      <c r="B44" s="53" t="s">
        <v>6</v>
      </c>
      <c r="C44" s="53" t="s">
        <v>11</v>
      </c>
      <c r="D44" s="54" t="s">
        <v>89</v>
      </c>
      <c r="E44" s="53" t="s">
        <v>58</v>
      </c>
      <c r="F44" s="56">
        <v>7000</v>
      </c>
    </row>
    <row r="45" spans="1:6" ht="17.25">
      <c r="A45" s="19" t="s">
        <v>37</v>
      </c>
      <c r="B45" s="25" t="s">
        <v>6</v>
      </c>
      <c r="C45" s="25" t="s">
        <v>11</v>
      </c>
      <c r="D45" s="20" t="s">
        <v>88</v>
      </c>
      <c r="E45" s="25"/>
      <c r="F45" s="36">
        <f>F46</f>
        <v>35000</v>
      </c>
    </row>
    <row r="46" spans="1:6" ht="35.25" customHeight="1">
      <c r="A46" s="80" t="s">
        <v>65</v>
      </c>
      <c r="B46" s="53" t="s">
        <v>6</v>
      </c>
      <c r="C46" s="53" t="s">
        <v>11</v>
      </c>
      <c r="D46" s="54" t="s">
        <v>88</v>
      </c>
      <c r="E46" s="53" t="s">
        <v>58</v>
      </c>
      <c r="F46" s="56">
        <v>35000</v>
      </c>
    </row>
    <row r="47" spans="1:6" ht="33.75" customHeight="1">
      <c r="A47" s="33" t="s">
        <v>39</v>
      </c>
      <c r="B47" s="34" t="s">
        <v>6</v>
      </c>
      <c r="C47" s="34" t="s">
        <v>11</v>
      </c>
      <c r="D47" s="35" t="s">
        <v>171</v>
      </c>
      <c r="E47" s="34"/>
      <c r="F47" s="37">
        <f>F48+F49</f>
        <v>733768</v>
      </c>
    </row>
    <row r="48" spans="1:6" ht="51" customHeight="1">
      <c r="A48" s="81" t="s">
        <v>57</v>
      </c>
      <c r="B48" s="57" t="s">
        <v>6</v>
      </c>
      <c r="C48" s="57" t="s">
        <v>11</v>
      </c>
      <c r="D48" s="58" t="s">
        <v>171</v>
      </c>
      <c r="E48" s="57" t="s">
        <v>56</v>
      </c>
      <c r="F48" s="59">
        <f>733768-400000</f>
        <v>333768</v>
      </c>
    </row>
    <row r="49" spans="1:6" ht="33">
      <c r="A49" s="81" t="s">
        <v>65</v>
      </c>
      <c r="B49" s="57" t="s">
        <v>6</v>
      </c>
      <c r="C49" s="57" t="s">
        <v>11</v>
      </c>
      <c r="D49" s="58" t="s">
        <v>171</v>
      </c>
      <c r="E49" s="57" t="s">
        <v>58</v>
      </c>
      <c r="F49" s="59">
        <v>400000</v>
      </c>
    </row>
    <row r="50" spans="1:6" ht="33.75" customHeight="1">
      <c r="A50" s="33" t="s">
        <v>12</v>
      </c>
      <c r="B50" s="34" t="s">
        <v>6</v>
      </c>
      <c r="C50" s="34" t="s">
        <v>11</v>
      </c>
      <c r="D50" s="35" t="s">
        <v>170</v>
      </c>
      <c r="E50" s="34"/>
      <c r="F50" s="37">
        <f>F51+F52</f>
        <v>733767.99</v>
      </c>
    </row>
    <row r="51" spans="1:6" ht="52.5" customHeight="1">
      <c r="A51" s="81" t="s">
        <v>57</v>
      </c>
      <c r="B51" s="57" t="s">
        <v>6</v>
      </c>
      <c r="C51" s="57" t="s">
        <v>11</v>
      </c>
      <c r="D51" s="58" t="s">
        <v>170</v>
      </c>
      <c r="E51" s="57" t="s">
        <v>56</v>
      </c>
      <c r="F51" s="59">
        <f>733767.99-400000</f>
        <v>333767.99</v>
      </c>
    </row>
    <row r="52" spans="1:6" ht="33">
      <c r="A52" s="81" t="s">
        <v>65</v>
      </c>
      <c r="B52" s="57" t="s">
        <v>6</v>
      </c>
      <c r="C52" s="57" t="s">
        <v>11</v>
      </c>
      <c r="D52" s="58" t="s">
        <v>170</v>
      </c>
      <c r="E52" s="57" t="s">
        <v>58</v>
      </c>
      <c r="F52" s="59">
        <v>400000</v>
      </c>
    </row>
    <row r="53" spans="1:6" ht="33.75" customHeight="1">
      <c r="A53" s="19" t="s">
        <v>40</v>
      </c>
      <c r="B53" s="25" t="s">
        <v>6</v>
      </c>
      <c r="C53" s="25" t="s">
        <v>11</v>
      </c>
      <c r="D53" s="20" t="s">
        <v>189</v>
      </c>
      <c r="E53" s="25"/>
      <c r="F53" s="36">
        <f>F54+F55</f>
        <v>812517.99</v>
      </c>
    </row>
    <row r="54" spans="1:6" ht="53.25" customHeight="1">
      <c r="A54" s="80" t="s">
        <v>57</v>
      </c>
      <c r="B54" s="53" t="s">
        <v>6</v>
      </c>
      <c r="C54" s="53" t="s">
        <v>11</v>
      </c>
      <c r="D54" s="54" t="s">
        <v>189</v>
      </c>
      <c r="E54" s="53" t="s">
        <v>56</v>
      </c>
      <c r="F54" s="56">
        <v>812517.99</v>
      </c>
    </row>
    <row r="55" spans="1:6" ht="39" customHeight="1">
      <c r="A55" s="80" t="s">
        <v>65</v>
      </c>
      <c r="B55" s="53" t="s">
        <v>6</v>
      </c>
      <c r="C55" s="53" t="s">
        <v>11</v>
      </c>
      <c r="D55" s="54" t="s">
        <v>189</v>
      </c>
      <c r="E55" s="53" t="s">
        <v>58</v>
      </c>
      <c r="F55" s="56">
        <v>0</v>
      </c>
    </row>
    <row r="56" spans="1:9" s="29" customFormat="1" ht="32.25" customHeight="1">
      <c r="A56" s="19" t="s">
        <v>172</v>
      </c>
      <c r="B56" s="25" t="s">
        <v>6</v>
      </c>
      <c r="C56" s="25" t="s">
        <v>11</v>
      </c>
      <c r="D56" s="20" t="s">
        <v>98</v>
      </c>
      <c r="E56" s="25"/>
      <c r="F56" s="36">
        <f>F59</f>
        <v>33850</v>
      </c>
      <c r="I56" s="30"/>
    </row>
    <row r="57" spans="1:6" s="29" customFormat="1" ht="16.5" customHeight="1">
      <c r="A57" s="80" t="s">
        <v>83</v>
      </c>
      <c r="B57" s="53" t="s">
        <v>6</v>
      </c>
      <c r="C57" s="53" t="s">
        <v>11</v>
      </c>
      <c r="D57" s="54" t="s">
        <v>90</v>
      </c>
      <c r="E57" s="53"/>
      <c r="F57" s="56">
        <f>F59</f>
        <v>33850</v>
      </c>
    </row>
    <row r="58" spans="1:6" s="29" customFormat="1" ht="18" customHeight="1">
      <c r="A58" s="80" t="s">
        <v>75</v>
      </c>
      <c r="B58" s="53" t="s">
        <v>6</v>
      </c>
      <c r="C58" s="53" t="s">
        <v>11</v>
      </c>
      <c r="D58" s="54" t="s">
        <v>91</v>
      </c>
      <c r="E58" s="53"/>
      <c r="F58" s="56">
        <f>F59</f>
        <v>33850</v>
      </c>
    </row>
    <row r="59" spans="1:6" s="29" customFormat="1" ht="33">
      <c r="A59" s="80" t="s">
        <v>65</v>
      </c>
      <c r="B59" s="53" t="s">
        <v>6</v>
      </c>
      <c r="C59" s="53" t="s">
        <v>11</v>
      </c>
      <c r="D59" s="54" t="s">
        <v>91</v>
      </c>
      <c r="E59" s="53" t="s">
        <v>58</v>
      </c>
      <c r="F59" s="56">
        <v>33850</v>
      </c>
    </row>
    <row r="60" spans="1:6" s="3" customFormat="1" ht="33.75" customHeight="1">
      <c r="A60" s="15" t="s">
        <v>13</v>
      </c>
      <c r="B60" s="16" t="s">
        <v>6</v>
      </c>
      <c r="C60" s="16" t="s">
        <v>14</v>
      </c>
      <c r="D60" s="17"/>
      <c r="E60" s="16"/>
      <c r="F60" s="36">
        <f>F63</f>
        <v>5945860.77</v>
      </c>
    </row>
    <row r="61" spans="1:6" s="3" customFormat="1" ht="44.25" customHeight="1">
      <c r="A61" s="15" t="s">
        <v>154</v>
      </c>
      <c r="B61" s="16" t="s">
        <v>6</v>
      </c>
      <c r="C61" s="16" t="s">
        <v>14</v>
      </c>
      <c r="D61" s="17" t="s">
        <v>149</v>
      </c>
      <c r="E61" s="16"/>
      <c r="F61" s="36">
        <f>F64+F65+F66</f>
        <v>5945860.77</v>
      </c>
    </row>
    <row r="62" spans="1:6" s="3" customFormat="1" ht="21" customHeight="1">
      <c r="A62" s="78" t="s">
        <v>83</v>
      </c>
      <c r="B62" s="49" t="s">
        <v>6</v>
      </c>
      <c r="C62" s="49" t="s">
        <v>14</v>
      </c>
      <c r="D62" s="50" t="s">
        <v>92</v>
      </c>
      <c r="E62" s="49"/>
      <c r="F62" s="55">
        <f>F63</f>
        <v>5945860.77</v>
      </c>
    </row>
    <row r="63" spans="1:6" ht="21" customHeight="1">
      <c r="A63" s="82" t="s">
        <v>157</v>
      </c>
      <c r="B63" s="60" t="s">
        <v>6</v>
      </c>
      <c r="C63" s="60" t="s">
        <v>14</v>
      </c>
      <c r="D63" s="61" t="s">
        <v>93</v>
      </c>
      <c r="E63" s="60"/>
      <c r="F63" s="55">
        <f>SUM(F64:F66)</f>
        <v>5945860.77</v>
      </c>
    </row>
    <row r="64" spans="1:6" s="29" customFormat="1" ht="53.25" customHeight="1">
      <c r="A64" s="80" t="s">
        <v>57</v>
      </c>
      <c r="B64" s="53" t="s">
        <v>6</v>
      </c>
      <c r="C64" s="53" t="s">
        <v>14</v>
      </c>
      <c r="D64" s="54" t="s">
        <v>93</v>
      </c>
      <c r="E64" s="53" t="s">
        <v>56</v>
      </c>
      <c r="F64" s="56">
        <v>5280060.77</v>
      </c>
    </row>
    <row r="65" spans="1:6" s="29" customFormat="1" ht="33">
      <c r="A65" s="80" t="s">
        <v>65</v>
      </c>
      <c r="B65" s="53" t="s">
        <v>6</v>
      </c>
      <c r="C65" s="53" t="s">
        <v>14</v>
      </c>
      <c r="D65" s="54" t="s">
        <v>93</v>
      </c>
      <c r="E65" s="53" t="s">
        <v>58</v>
      </c>
      <c r="F65" s="56">
        <f>661800-3000</f>
        <v>658800</v>
      </c>
    </row>
    <row r="66" spans="1:6" s="29" customFormat="1" ht="16.5">
      <c r="A66" s="80" t="s">
        <v>60</v>
      </c>
      <c r="B66" s="53" t="s">
        <v>6</v>
      </c>
      <c r="C66" s="53" t="s">
        <v>14</v>
      </c>
      <c r="D66" s="54" t="s">
        <v>93</v>
      </c>
      <c r="E66" s="53" t="s">
        <v>59</v>
      </c>
      <c r="F66" s="56">
        <f>4000+3000</f>
        <v>7000</v>
      </c>
    </row>
    <row r="67" spans="1:6" s="38" customFormat="1" ht="17.25">
      <c r="A67" s="19" t="s">
        <v>181</v>
      </c>
      <c r="B67" s="25" t="s">
        <v>6</v>
      </c>
      <c r="C67" s="25" t="s">
        <v>15</v>
      </c>
      <c r="D67" s="20"/>
      <c r="E67" s="25"/>
      <c r="F67" s="95">
        <f>F68</f>
        <v>0</v>
      </c>
    </row>
    <row r="68" spans="1:6" s="29" customFormat="1" ht="16.5">
      <c r="A68" s="80" t="s">
        <v>182</v>
      </c>
      <c r="B68" s="53" t="s">
        <v>6</v>
      </c>
      <c r="C68" s="53" t="s">
        <v>15</v>
      </c>
      <c r="D68" s="54" t="s">
        <v>183</v>
      </c>
      <c r="E68" s="53"/>
      <c r="F68" s="96">
        <f>F69</f>
        <v>0</v>
      </c>
    </row>
    <row r="69" spans="1:6" s="29" customFormat="1" ht="16.5">
      <c r="A69" s="80" t="s">
        <v>94</v>
      </c>
      <c r="B69" s="53" t="s">
        <v>6</v>
      </c>
      <c r="C69" s="53" t="s">
        <v>15</v>
      </c>
      <c r="D69" s="54" t="s">
        <v>184</v>
      </c>
      <c r="E69" s="53"/>
      <c r="F69" s="96">
        <f>F70</f>
        <v>0</v>
      </c>
    </row>
    <row r="70" spans="1:6" s="29" customFormat="1" ht="16.5">
      <c r="A70" s="80" t="s">
        <v>185</v>
      </c>
      <c r="B70" s="53" t="s">
        <v>6</v>
      </c>
      <c r="C70" s="53" t="s">
        <v>15</v>
      </c>
      <c r="D70" s="54" t="s">
        <v>186</v>
      </c>
      <c r="E70" s="53"/>
      <c r="F70" s="96">
        <f>F71</f>
        <v>0</v>
      </c>
    </row>
    <row r="71" spans="1:6" s="29" customFormat="1" ht="33">
      <c r="A71" s="80" t="s">
        <v>65</v>
      </c>
      <c r="B71" s="53" t="s">
        <v>6</v>
      </c>
      <c r="C71" s="53" t="s">
        <v>15</v>
      </c>
      <c r="D71" s="54" t="s">
        <v>186</v>
      </c>
      <c r="E71" s="53" t="s">
        <v>58</v>
      </c>
      <c r="F71" s="96">
        <v>0</v>
      </c>
    </row>
    <row r="72" spans="1:6" s="3" customFormat="1" ht="16.5" customHeight="1">
      <c r="A72" s="15" t="s">
        <v>16</v>
      </c>
      <c r="B72" s="16" t="s">
        <v>6</v>
      </c>
      <c r="C72" s="25" t="s">
        <v>34</v>
      </c>
      <c r="D72" s="17"/>
      <c r="E72" s="16"/>
      <c r="F72" s="36">
        <f>F75</f>
        <v>500000</v>
      </c>
    </row>
    <row r="73" spans="1:6" s="3" customFormat="1" ht="16.5" customHeight="1">
      <c r="A73" s="15" t="s">
        <v>158</v>
      </c>
      <c r="B73" s="16" t="s">
        <v>6</v>
      </c>
      <c r="C73" s="25" t="s">
        <v>34</v>
      </c>
      <c r="D73" s="17" t="s">
        <v>159</v>
      </c>
      <c r="E73" s="16"/>
      <c r="F73" s="18">
        <f>F74</f>
        <v>500000</v>
      </c>
    </row>
    <row r="74" spans="1:6" s="3" customFormat="1" ht="16.5" customHeight="1">
      <c r="A74" s="78" t="s">
        <v>94</v>
      </c>
      <c r="B74" s="49" t="s">
        <v>6</v>
      </c>
      <c r="C74" s="52" t="s">
        <v>34</v>
      </c>
      <c r="D74" s="50" t="s">
        <v>96</v>
      </c>
      <c r="E74" s="49"/>
      <c r="F74" s="55">
        <f>F75</f>
        <v>500000</v>
      </c>
    </row>
    <row r="75" spans="1:6" ht="16.5" customHeight="1">
      <c r="A75" s="78" t="s">
        <v>68</v>
      </c>
      <c r="B75" s="49" t="s">
        <v>6</v>
      </c>
      <c r="C75" s="52" t="s">
        <v>34</v>
      </c>
      <c r="D75" s="50" t="s">
        <v>95</v>
      </c>
      <c r="E75" s="49"/>
      <c r="F75" s="55">
        <f>F76</f>
        <v>500000</v>
      </c>
    </row>
    <row r="76" spans="1:6" s="29" customFormat="1" ht="16.5" customHeight="1">
      <c r="A76" s="80" t="s">
        <v>60</v>
      </c>
      <c r="B76" s="53" t="s">
        <v>6</v>
      </c>
      <c r="C76" s="53" t="s">
        <v>34</v>
      </c>
      <c r="D76" s="54" t="s">
        <v>95</v>
      </c>
      <c r="E76" s="53" t="s">
        <v>59</v>
      </c>
      <c r="F76" s="56">
        <v>500000</v>
      </c>
    </row>
    <row r="77" spans="1:6" s="29" customFormat="1" ht="16.5" customHeight="1">
      <c r="A77" s="19" t="s">
        <v>195</v>
      </c>
      <c r="B77" s="25" t="s">
        <v>7</v>
      </c>
      <c r="C77" s="25" t="s">
        <v>41</v>
      </c>
      <c r="D77" s="54"/>
      <c r="E77" s="53"/>
      <c r="F77" s="21">
        <f>F82</f>
        <v>1000000</v>
      </c>
    </row>
    <row r="78" spans="1:6" s="29" customFormat="1" ht="16.5" customHeight="1">
      <c r="A78" s="19" t="s">
        <v>196</v>
      </c>
      <c r="B78" s="25" t="s">
        <v>7</v>
      </c>
      <c r="C78" s="25" t="s">
        <v>9</v>
      </c>
      <c r="D78" s="54"/>
      <c r="E78" s="53"/>
      <c r="F78" s="21">
        <f>F82</f>
        <v>1000000</v>
      </c>
    </row>
    <row r="79" spans="1:6" s="29" customFormat="1" ht="16.5" customHeight="1">
      <c r="A79" s="80" t="s">
        <v>135</v>
      </c>
      <c r="B79" s="25" t="s">
        <v>7</v>
      </c>
      <c r="C79" s="25" t="s">
        <v>9</v>
      </c>
      <c r="D79" s="20" t="s">
        <v>111</v>
      </c>
      <c r="E79" s="53"/>
      <c r="F79" s="56">
        <f>F82</f>
        <v>1000000</v>
      </c>
    </row>
    <row r="80" spans="1:6" s="29" customFormat="1" ht="16.5" customHeight="1">
      <c r="A80" s="80" t="s">
        <v>94</v>
      </c>
      <c r="B80" s="53" t="s">
        <v>7</v>
      </c>
      <c r="C80" s="53" t="s">
        <v>9</v>
      </c>
      <c r="D80" s="54" t="s">
        <v>110</v>
      </c>
      <c r="E80" s="53"/>
      <c r="F80" s="56">
        <f>F82</f>
        <v>1000000</v>
      </c>
    </row>
    <row r="81" spans="1:6" s="29" customFormat="1" ht="16.5" customHeight="1">
      <c r="A81" s="80" t="s">
        <v>197</v>
      </c>
      <c r="B81" s="53" t="s">
        <v>7</v>
      </c>
      <c r="C81" s="53" t="s">
        <v>9</v>
      </c>
      <c r="D81" s="54" t="s">
        <v>199</v>
      </c>
      <c r="E81" s="53"/>
      <c r="F81" s="56">
        <f>F82</f>
        <v>1000000</v>
      </c>
    </row>
    <row r="82" spans="1:6" s="29" customFormat="1" ht="16.5" customHeight="1">
      <c r="A82" s="80" t="s">
        <v>198</v>
      </c>
      <c r="B82" s="53" t="s">
        <v>7</v>
      </c>
      <c r="C82" s="53" t="s">
        <v>9</v>
      </c>
      <c r="D82" s="54" t="s">
        <v>199</v>
      </c>
      <c r="E82" s="53" t="s">
        <v>200</v>
      </c>
      <c r="F82" s="56">
        <v>1000000</v>
      </c>
    </row>
    <row r="83" spans="1:6" s="2" customFormat="1" ht="34.5">
      <c r="A83" s="83" t="s">
        <v>17</v>
      </c>
      <c r="B83" s="47" t="s">
        <v>9</v>
      </c>
      <c r="C83" s="47" t="s">
        <v>41</v>
      </c>
      <c r="D83" s="47"/>
      <c r="E83" s="47"/>
      <c r="F83" s="48">
        <f>F84</f>
        <v>2720000</v>
      </c>
    </row>
    <row r="84" spans="1:6" s="3" customFormat="1" ht="36" customHeight="1">
      <c r="A84" s="19" t="s">
        <v>43</v>
      </c>
      <c r="B84" s="25" t="s">
        <v>9</v>
      </c>
      <c r="C84" s="25" t="s">
        <v>18</v>
      </c>
      <c r="D84" s="20"/>
      <c r="E84" s="25"/>
      <c r="F84" s="36">
        <f>F85+F89+F93</f>
        <v>2720000</v>
      </c>
    </row>
    <row r="85" spans="1:6" ht="33" customHeight="1">
      <c r="A85" s="19" t="s">
        <v>49</v>
      </c>
      <c r="B85" s="25" t="s">
        <v>9</v>
      </c>
      <c r="C85" s="25" t="s">
        <v>18</v>
      </c>
      <c r="D85" s="20" t="s">
        <v>99</v>
      </c>
      <c r="E85" s="25"/>
      <c r="F85" s="36">
        <f>F88</f>
        <v>1850000</v>
      </c>
    </row>
    <row r="86" spans="1:6" ht="21" customHeight="1">
      <c r="A86" s="80" t="s">
        <v>94</v>
      </c>
      <c r="B86" s="53" t="s">
        <v>9</v>
      </c>
      <c r="C86" s="53" t="s">
        <v>18</v>
      </c>
      <c r="D86" s="54" t="s">
        <v>97</v>
      </c>
      <c r="E86" s="53"/>
      <c r="F86" s="51">
        <f>F88</f>
        <v>1850000</v>
      </c>
    </row>
    <row r="87" spans="1:6" s="29" customFormat="1" ht="20.25" customHeight="1">
      <c r="A87" s="80" t="s">
        <v>69</v>
      </c>
      <c r="B87" s="53" t="s">
        <v>9</v>
      </c>
      <c r="C87" s="53" t="s">
        <v>18</v>
      </c>
      <c r="D87" s="54" t="s">
        <v>101</v>
      </c>
      <c r="E87" s="53"/>
      <c r="F87" s="51">
        <f>+F88</f>
        <v>1850000</v>
      </c>
    </row>
    <row r="88" spans="1:6" s="29" customFormat="1" ht="33">
      <c r="A88" s="80" t="s">
        <v>65</v>
      </c>
      <c r="B88" s="53" t="s">
        <v>9</v>
      </c>
      <c r="C88" s="53" t="s">
        <v>18</v>
      </c>
      <c r="D88" s="54" t="s">
        <v>101</v>
      </c>
      <c r="E88" s="53" t="s">
        <v>58</v>
      </c>
      <c r="F88" s="51">
        <v>1850000</v>
      </c>
    </row>
    <row r="89" spans="1:6" s="29" customFormat="1" ht="33" customHeight="1">
      <c r="A89" s="19" t="s">
        <v>50</v>
      </c>
      <c r="B89" s="25" t="s">
        <v>9</v>
      </c>
      <c r="C89" s="25" t="s">
        <v>18</v>
      </c>
      <c r="D89" s="20" t="s">
        <v>100</v>
      </c>
      <c r="E89" s="25"/>
      <c r="F89" s="36">
        <f>F92</f>
        <v>105000</v>
      </c>
    </row>
    <row r="90" spans="1:6" s="29" customFormat="1" ht="19.5" customHeight="1">
      <c r="A90" s="80" t="s">
        <v>94</v>
      </c>
      <c r="B90" s="53" t="s">
        <v>9</v>
      </c>
      <c r="C90" s="53" t="s">
        <v>18</v>
      </c>
      <c r="D90" s="54" t="s">
        <v>102</v>
      </c>
      <c r="E90" s="53"/>
      <c r="F90" s="51">
        <f>F91</f>
        <v>105000</v>
      </c>
    </row>
    <row r="91" spans="1:6" s="29" customFormat="1" ht="18" customHeight="1">
      <c r="A91" s="80" t="s">
        <v>70</v>
      </c>
      <c r="B91" s="53" t="s">
        <v>9</v>
      </c>
      <c r="C91" s="53" t="s">
        <v>18</v>
      </c>
      <c r="D91" s="54" t="s">
        <v>103</v>
      </c>
      <c r="E91" s="53"/>
      <c r="F91" s="51">
        <f>F92</f>
        <v>105000</v>
      </c>
    </row>
    <row r="92" spans="1:6" s="29" customFormat="1" ht="33">
      <c r="A92" s="80" t="s">
        <v>65</v>
      </c>
      <c r="B92" s="53" t="s">
        <v>9</v>
      </c>
      <c r="C92" s="53" t="s">
        <v>18</v>
      </c>
      <c r="D92" s="54" t="s">
        <v>103</v>
      </c>
      <c r="E92" s="53" t="s">
        <v>58</v>
      </c>
      <c r="F92" s="51">
        <v>105000</v>
      </c>
    </row>
    <row r="93" spans="1:6" s="29" customFormat="1" ht="57.75" customHeight="1">
      <c r="A93" s="19" t="s">
        <v>193</v>
      </c>
      <c r="B93" s="25" t="s">
        <v>9</v>
      </c>
      <c r="C93" s="25" t="s">
        <v>18</v>
      </c>
      <c r="D93" s="20" t="s">
        <v>104</v>
      </c>
      <c r="E93" s="25"/>
      <c r="F93" s="36">
        <f>F96</f>
        <v>765000</v>
      </c>
    </row>
    <row r="94" spans="1:6" s="29" customFormat="1" ht="21" customHeight="1">
      <c r="A94" s="80" t="s">
        <v>94</v>
      </c>
      <c r="B94" s="53" t="s">
        <v>9</v>
      </c>
      <c r="C94" s="53" t="s">
        <v>18</v>
      </c>
      <c r="D94" s="54" t="s">
        <v>105</v>
      </c>
      <c r="E94" s="53"/>
      <c r="F94" s="51">
        <f>F95</f>
        <v>765000</v>
      </c>
    </row>
    <row r="95" spans="1:6" s="29" customFormat="1" ht="33">
      <c r="A95" s="80" t="s">
        <v>194</v>
      </c>
      <c r="B95" s="53" t="s">
        <v>9</v>
      </c>
      <c r="C95" s="53" t="s">
        <v>18</v>
      </c>
      <c r="D95" s="54" t="s">
        <v>106</v>
      </c>
      <c r="E95" s="53"/>
      <c r="F95" s="51">
        <f>F96</f>
        <v>765000</v>
      </c>
    </row>
    <row r="96" spans="1:6" s="29" customFormat="1" ht="33">
      <c r="A96" s="80" t="s">
        <v>65</v>
      </c>
      <c r="B96" s="53" t="s">
        <v>9</v>
      </c>
      <c r="C96" s="53" t="s">
        <v>18</v>
      </c>
      <c r="D96" s="54" t="s">
        <v>106</v>
      </c>
      <c r="E96" s="53" t="s">
        <v>58</v>
      </c>
      <c r="F96" s="51">
        <v>765000</v>
      </c>
    </row>
    <row r="97" spans="1:6" s="2" customFormat="1" ht="24.75" customHeight="1">
      <c r="A97" s="83" t="s">
        <v>19</v>
      </c>
      <c r="B97" s="47" t="s">
        <v>11</v>
      </c>
      <c r="C97" s="47" t="s">
        <v>41</v>
      </c>
      <c r="D97" s="47"/>
      <c r="E97" s="47"/>
      <c r="F97" s="48">
        <f>F98+F102</f>
        <v>64385404.91</v>
      </c>
    </row>
    <row r="98" spans="1:6" s="11" customFormat="1" ht="16.5" customHeight="1">
      <c r="A98" s="84" t="s">
        <v>36</v>
      </c>
      <c r="B98" s="16" t="s">
        <v>11</v>
      </c>
      <c r="C98" s="16" t="s">
        <v>27</v>
      </c>
      <c r="D98" s="50"/>
      <c r="E98" s="49"/>
      <c r="F98" s="36">
        <f>F101</f>
        <v>45495972.54</v>
      </c>
    </row>
    <row r="99" spans="1:6" s="11" customFormat="1" ht="19.5" customHeight="1">
      <c r="A99" s="19" t="s">
        <v>78</v>
      </c>
      <c r="B99" s="16" t="s">
        <v>11</v>
      </c>
      <c r="C99" s="16" t="s">
        <v>27</v>
      </c>
      <c r="D99" s="20" t="s">
        <v>108</v>
      </c>
      <c r="E99" s="16"/>
      <c r="F99" s="36">
        <f>F101</f>
        <v>45495972.54</v>
      </c>
    </row>
    <row r="100" spans="1:6" s="11" customFormat="1" ht="19.5" customHeight="1">
      <c r="A100" s="80" t="s">
        <v>94</v>
      </c>
      <c r="B100" s="49" t="s">
        <v>11</v>
      </c>
      <c r="C100" s="49" t="s">
        <v>27</v>
      </c>
      <c r="D100" s="54" t="s">
        <v>107</v>
      </c>
      <c r="E100" s="49"/>
      <c r="F100" s="51">
        <f>F101</f>
        <v>45495972.54</v>
      </c>
    </row>
    <row r="101" spans="1:6" s="11" customFormat="1" ht="33" customHeight="1">
      <c r="A101" s="85" t="s">
        <v>62</v>
      </c>
      <c r="B101" s="49" t="s">
        <v>11</v>
      </c>
      <c r="C101" s="49" t="s">
        <v>27</v>
      </c>
      <c r="D101" s="54" t="s">
        <v>109</v>
      </c>
      <c r="E101" s="49" t="s">
        <v>61</v>
      </c>
      <c r="F101" s="51">
        <f>41495972.54+4000000</f>
        <v>45495972.54</v>
      </c>
    </row>
    <row r="102" spans="1:6" s="12" customFormat="1" ht="17.25" customHeight="1">
      <c r="A102" s="15" t="s">
        <v>20</v>
      </c>
      <c r="B102" s="16" t="s">
        <v>11</v>
      </c>
      <c r="C102" s="16" t="s">
        <v>21</v>
      </c>
      <c r="D102" s="54"/>
      <c r="E102" s="49"/>
      <c r="F102" s="36">
        <f>F103</f>
        <v>18889432.37</v>
      </c>
    </row>
    <row r="103" spans="1:6" s="13" customFormat="1" ht="17.25">
      <c r="A103" s="19" t="s">
        <v>78</v>
      </c>
      <c r="B103" s="16" t="s">
        <v>11</v>
      </c>
      <c r="C103" s="23" t="s">
        <v>21</v>
      </c>
      <c r="D103" s="20" t="s">
        <v>108</v>
      </c>
      <c r="E103" s="16"/>
      <c r="F103" s="36">
        <f>F105</f>
        <v>18889432.37</v>
      </c>
    </row>
    <row r="104" spans="1:6" s="13" customFormat="1" ht="20.25" customHeight="1">
      <c r="A104" s="80" t="s">
        <v>94</v>
      </c>
      <c r="B104" s="49" t="s">
        <v>11</v>
      </c>
      <c r="C104" s="60" t="s">
        <v>21</v>
      </c>
      <c r="D104" s="54" t="s">
        <v>107</v>
      </c>
      <c r="E104" s="49"/>
      <c r="F104" s="51">
        <f>F105</f>
        <v>18889432.37</v>
      </c>
    </row>
    <row r="105" spans="1:6" s="31" customFormat="1" ht="33">
      <c r="A105" s="86" t="s">
        <v>62</v>
      </c>
      <c r="B105" s="53" t="s">
        <v>11</v>
      </c>
      <c r="C105" s="53" t="s">
        <v>21</v>
      </c>
      <c r="D105" s="54" t="s">
        <v>109</v>
      </c>
      <c r="E105" s="53" t="s">
        <v>61</v>
      </c>
      <c r="F105" s="56">
        <v>18889432.37</v>
      </c>
    </row>
    <row r="106" spans="1:6" s="2" customFormat="1" ht="24.75" customHeight="1">
      <c r="A106" s="83" t="s">
        <v>22</v>
      </c>
      <c r="B106" s="47" t="s">
        <v>23</v>
      </c>
      <c r="C106" s="47" t="s">
        <v>41</v>
      </c>
      <c r="D106" s="47"/>
      <c r="E106" s="47"/>
      <c r="F106" s="48">
        <f>F107+F112+F118</f>
        <v>25790000</v>
      </c>
    </row>
    <row r="107" spans="1:6" s="3" customFormat="1" ht="16.5" customHeight="1">
      <c r="A107" s="19" t="s">
        <v>44</v>
      </c>
      <c r="B107" s="16" t="s">
        <v>23</v>
      </c>
      <c r="C107" s="16" t="s">
        <v>6</v>
      </c>
      <c r="D107" s="50"/>
      <c r="E107" s="49"/>
      <c r="F107" s="36">
        <f>F109</f>
        <v>140000</v>
      </c>
    </row>
    <row r="108" spans="1:6" s="29" customFormat="1" ht="33" customHeight="1">
      <c r="A108" s="19" t="s">
        <v>66</v>
      </c>
      <c r="B108" s="25" t="s">
        <v>23</v>
      </c>
      <c r="C108" s="25" t="s">
        <v>6</v>
      </c>
      <c r="D108" s="20" t="s">
        <v>112</v>
      </c>
      <c r="E108" s="25"/>
      <c r="F108" s="36">
        <f>F109</f>
        <v>140000</v>
      </c>
    </row>
    <row r="109" spans="1:6" s="3" customFormat="1" ht="21" customHeight="1">
      <c r="A109" s="87" t="s">
        <v>94</v>
      </c>
      <c r="B109" s="49" t="s">
        <v>23</v>
      </c>
      <c r="C109" s="49" t="s">
        <v>6</v>
      </c>
      <c r="D109" s="50" t="s">
        <v>113</v>
      </c>
      <c r="E109" s="49"/>
      <c r="F109" s="51">
        <f>F111</f>
        <v>140000</v>
      </c>
    </row>
    <row r="110" spans="1:6" s="3" customFormat="1" ht="18.75" customHeight="1">
      <c r="A110" s="87" t="s">
        <v>71</v>
      </c>
      <c r="B110" s="49" t="s">
        <v>23</v>
      </c>
      <c r="C110" s="49" t="s">
        <v>6</v>
      </c>
      <c r="D110" s="50" t="s">
        <v>114</v>
      </c>
      <c r="E110" s="49"/>
      <c r="F110" s="51">
        <f>F111</f>
        <v>140000</v>
      </c>
    </row>
    <row r="111" spans="1:6" ht="33">
      <c r="A111" s="79" t="s">
        <v>65</v>
      </c>
      <c r="B111" s="49" t="s">
        <v>23</v>
      </c>
      <c r="C111" s="49" t="s">
        <v>6</v>
      </c>
      <c r="D111" s="50" t="s">
        <v>114</v>
      </c>
      <c r="E111" s="60" t="s">
        <v>58</v>
      </c>
      <c r="F111" s="51">
        <v>140000</v>
      </c>
    </row>
    <row r="112" spans="1:6" s="2" customFormat="1" ht="39.75" customHeight="1">
      <c r="A112" s="19" t="s">
        <v>187</v>
      </c>
      <c r="B112" s="16" t="s">
        <v>23</v>
      </c>
      <c r="C112" s="16" t="s">
        <v>9</v>
      </c>
      <c r="D112" s="17"/>
      <c r="E112" s="16"/>
      <c r="F112" s="36">
        <f>F115+F117</f>
        <v>9150000</v>
      </c>
    </row>
    <row r="113" spans="1:6" ht="18" customHeight="1">
      <c r="A113" s="19" t="s">
        <v>188</v>
      </c>
      <c r="B113" s="16" t="s">
        <v>23</v>
      </c>
      <c r="C113" s="16" t="s">
        <v>9</v>
      </c>
      <c r="D113" s="20" t="s">
        <v>116</v>
      </c>
      <c r="E113" s="23"/>
      <c r="F113" s="36">
        <f>F114</f>
        <v>9150000</v>
      </c>
    </row>
    <row r="114" spans="1:6" ht="18" customHeight="1">
      <c r="A114" s="80" t="s">
        <v>94</v>
      </c>
      <c r="B114" s="49" t="s">
        <v>23</v>
      </c>
      <c r="C114" s="49" t="s">
        <v>9</v>
      </c>
      <c r="D114" s="54" t="s">
        <v>115</v>
      </c>
      <c r="E114" s="60"/>
      <c r="F114" s="51">
        <f>F115+F117</f>
        <v>9150000</v>
      </c>
    </row>
    <row r="115" spans="1:6" s="29" customFormat="1" ht="24" customHeight="1">
      <c r="A115" s="80" t="s">
        <v>65</v>
      </c>
      <c r="B115" s="53" t="s">
        <v>23</v>
      </c>
      <c r="C115" s="53" t="s">
        <v>9</v>
      </c>
      <c r="D115" s="54" t="s">
        <v>117</v>
      </c>
      <c r="E115" s="53" t="s">
        <v>58</v>
      </c>
      <c r="F115" s="51">
        <v>95000</v>
      </c>
    </row>
    <row r="116" spans="1:6" ht="20.25" customHeight="1">
      <c r="A116" s="80" t="s">
        <v>72</v>
      </c>
      <c r="B116" s="49" t="s">
        <v>23</v>
      </c>
      <c r="C116" s="49" t="s">
        <v>9</v>
      </c>
      <c r="D116" s="54" t="s">
        <v>118</v>
      </c>
      <c r="E116" s="60"/>
      <c r="F116" s="51">
        <f>F117</f>
        <v>9055000</v>
      </c>
    </row>
    <row r="117" spans="1:6" s="29" customFormat="1" ht="26.25" customHeight="1">
      <c r="A117" s="80" t="s">
        <v>65</v>
      </c>
      <c r="B117" s="53" t="s">
        <v>23</v>
      </c>
      <c r="C117" s="53" t="s">
        <v>9</v>
      </c>
      <c r="D117" s="54" t="s">
        <v>118</v>
      </c>
      <c r="E117" s="53" t="s">
        <v>58</v>
      </c>
      <c r="F117" s="51">
        <v>9055000</v>
      </c>
    </row>
    <row r="118" spans="1:6" s="29" customFormat="1" ht="37.5" customHeight="1">
      <c r="A118" s="22" t="s">
        <v>190</v>
      </c>
      <c r="B118" s="60" t="s">
        <v>23</v>
      </c>
      <c r="C118" s="60" t="s">
        <v>9</v>
      </c>
      <c r="D118" s="61"/>
      <c r="E118" s="60"/>
      <c r="F118" s="36">
        <f>F119</f>
        <v>16500000</v>
      </c>
    </row>
    <row r="119" spans="1:6" s="39" customFormat="1" ht="18" customHeight="1">
      <c r="A119" s="22" t="s">
        <v>192</v>
      </c>
      <c r="B119" s="23" t="s">
        <v>23</v>
      </c>
      <c r="C119" s="23" t="s">
        <v>9</v>
      </c>
      <c r="D119" s="24" t="s">
        <v>116</v>
      </c>
      <c r="E119" s="23"/>
      <c r="F119" s="36">
        <f>F120</f>
        <v>16500000</v>
      </c>
    </row>
    <row r="120" spans="1:6" s="39" customFormat="1" ht="18" customHeight="1">
      <c r="A120" s="88" t="s">
        <v>94</v>
      </c>
      <c r="B120" s="60" t="s">
        <v>23</v>
      </c>
      <c r="C120" s="60" t="s">
        <v>9</v>
      </c>
      <c r="D120" s="61" t="s">
        <v>115</v>
      </c>
      <c r="E120" s="60"/>
      <c r="F120" s="51">
        <f>F121</f>
        <v>16500000</v>
      </c>
    </row>
    <row r="121" spans="1:6" s="39" customFormat="1" ht="20.25" customHeight="1">
      <c r="A121" s="88" t="s">
        <v>191</v>
      </c>
      <c r="B121" s="60" t="s">
        <v>23</v>
      </c>
      <c r="C121" s="60" t="s">
        <v>9</v>
      </c>
      <c r="D121" s="61" t="s">
        <v>118</v>
      </c>
      <c r="E121" s="60"/>
      <c r="F121" s="51">
        <f>F122</f>
        <v>16500000</v>
      </c>
    </row>
    <row r="122" spans="1:6" s="39" customFormat="1" ht="26.25" customHeight="1">
      <c r="A122" s="88" t="s">
        <v>65</v>
      </c>
      <c r="B122" s="60" t="s">
        <v>23</v>
      </c>
      <c r="C122" s="60" t="s">
        <v>9</v>
      </c>
      <c r="D122" s="61" t="s">
        <v>118</v>
      </c>
      <c r="E122" s="60" t="s">
        <v>58</v>
      </c>
      <c r="F122" s="51">
        <f>12000000+4500000</f>
        <v>16500000</v>
      </c>
    </row>
    <row r="123" spans="1:6" s="2" customFormat="1" ht="25.5" customHeight="1">
      <c r="A123" s="83" t="s">
        <v>24</v>
      </c>
      <c r="B123" s="47" t="s">
        <v>15</v>
      </c>
      <c r="C123" s="47" t="s">
        <v>41</v>
      </c>
      <c r="D123" s="47"/>
      <c r="E123" s="47"/>
      <c r="F123" s="48">
        <f>F131+F153+F124+F140+F135</f>
        <v>36197048.44</v>
      </c>
    </row>
    <row r="124" spans="1:6" s="3" customFormat="1" ht="18" customHeight="1">
      <c r="A124" s="15" t="s">
        <v>25</v>
      </c>
      <c r="B124" s="16" t="s">
        <v>15</v>
      </c>
      <c r="C124" s="16" t="s">
        <v>6</v>
      </c>
      <c r="D124" s="16"/>
      <c r="E124" s="16"/>
      <c r="F124" s="36">
        <f>F127+F130</f>
        <v>4511253.99</v>
      </c>
    </row>
    <row r="125" spans="1:6" ht="20.25" customHeight="1">
      <c r="A125" s="19" t="s">
        <v>78</v>
      </c>
      <c r="B125" s="16" t="s">
        <v>15</v>
      </c>
      <c r="C125" s="16" t="s">
        <v>6</v>
      </c>
      <c r="D125" s="24" t="s">
        <v>108</v>
      </c>
      <c r="E125" s="23"/>
      <c r="F125" s="18">
        <f>F127</f>
        <v>4511253.99</v>
      </c>
    </row>
    <row r="126" spans="1:6" ht="16.5">
      <c r="A126" s="80" t="s">
        <v>94</v>
      </c>
      <c r="B126" s="49" t="s">
        <v>15</v>
      </c>
      <c r="C126" s="49" t="s">
        <v>6</v>
      </c>
      <c r="D126" s="61" t="s">
        <v>107</v>
      </c>
      <c r="E126" s="60"/>
      <c r="F126" s="55">
        <f>F127</f>
        <v>4511253.99</v>
      </c>
    </row>
    <row r="127" spans="1:6" s="29" customFormat="1" ht="33">
      <c r="A127" s="86" t="s">
        <v>62</v>
      </c>
      <c r="B127" s="53" t="s">
        <v>15</v>
      </c>
      <c r="C127" s="53" t="s">
        <v>6</v>
      </c>
      <c r="D127" s="54" t="s">
        <v>109</v>
      </c>
      <c r="E127" s="53" t="s">
        <v>61</v>
      </c>
      <c r="F127" s="56">
        <v>4511253.99</v>
      </c>
    </row>
    <row r="128" spans="1:6" ht="18.75" customHeight="1">
      <c r="A128" s="15" t="s">
        <v>122</v>
      </c>
      <c r="B128" s="16" t="s">
        <v>15</v>
      </c>
      <c r="C128" s="16" t="s">
        <v>6</v>
      </c>
      <c r="D128" s="17" t="s">
        <v>121</v>
      </c>
      <c r="E128" s="16"/>
      <c r="F128" s="97">
        <f>F130</f>
        <v>0</v>
      </c>
    </row>
    <row r="129" spans="1:6" ht="18.75" customHeight="1">
      <c r="A129" s="78" t="s">
        <v>94</v>
      </c>
      <c r="B129" s="49" t="s">
        <v>15</v>
      </c>
      <c r="C129" s="49" t="s">
        <v>6</v>
      </c>
      <c r="D129" s="50" t="s">
        <v>120</v>
      </c>
      <c r="E129" s="49"/>
      <c r="F129" s="98">
        <f>F130</f>
        <v>0</v>
      </c>
    </row>
    <row r="130" spans="1:6" s="3" customFormat="1" ht="32.25" customHeight="1">
      <c r="A130" s="85" t="s">
        <v>62</v>
      </c>
      <c r="B130" s="49" t="s">
        <v>15</v>
      </c>
      <c r="C130" s="49" t="s">
        <v>6</v>
      </c>
      <c r="D130" s="50" t="s">
        <v>119</v>
      </c>
      <c r="E130" s="49" t="s">
        <v>61</v>
      </c>
      <c r="F130" s="98">
        <v>0</v>
      </c>
    </row>
    <row r="131" spans="1:6" s="3" customFormat="1" ht="18" customHeight="1">
      <c r="A131" s="15" t="s">
        <v>160</v>
      </c>
      <c r="B131" s="16" t="s">
        <v>15</v>
      </c>
      <c r="C131" s="16" t="s">
        <v>9</v>
      </c>
      <c r="D131" s="17"/>
      <c r="E131" s="16"/>
      <c r="F131" s="36">
        <f>F132</f>
        <v>26631061.45</v>
      </c>
    </row>
    <row r="132" spans="1:6" ht="17.25">
      <c r="A132" s="19" t="s">
        <v>78</v>
      </c>
      <c r="B132" s="16" t="s">
        <v>15</v>
      </c>
      <c r="C132" s="16" t="s">
        <v>9</v>
      </c>
      <c r="D132" s="17" t="s">
        <v>108</v>
      </c>
      <c r="E132" s="16"/>
      <c r="F132" s="36">
        <f>F134</f>
        <v>26631061.45</v>
      </c>
    </row>
    <row r="133" spans="1:6" ht="16.5">
      <c r="A133" s="80" t="s">
        <v>94</v>
      </c>
      <c r="B133" s="49" t="s">
        <v>15</v>
      </c>
      <c r="C133" s="49" t="s">
        <v>9</v>
      </c>
      <c r="D133" s="50" t="s">
        <v>107</v>
      </c>
      <c r="E133" s="49"/>
      <c r="F133" s="51">
        <f>F134</f>
        <v>26631061.45</v>
      </c>
    </row>
    <row r="134" spans="1:6" s="29" customFormat="1" ht="33.75" customHeight="1">
      <c r="A134" s="86" t="s">
        <v>62</v>
      </c>
      <c r="B134" s="53" t="s">
        <v>15</v>
      </c>
      <c r="C134" s="53" t="s">
        <v>9</v>
      </c>
      <c r="D134" s="54" t="s">
        <v>109</v>
      </c>
      <c r="E134" s="53" t="s">
        <v>61</v>
      </c>
      <c r="F134" s="51">
        <f>22831061.45+3800000</f>
        <v>26631061.45</v>
      </c>
    </row>
    <row r="135" spans="1:6" s="3" customFormat="1" ht="17.25">
      <c r="A135" s="89" t="s">
        <v>165</v>
      </c>
      <c r="B135" s="16" t="s">
        <v>15</v>
      </c>
      <c r="C135" s="16" t="s">
        <v>23</v>
      </c>
      <c r="D135" s="20"/>
      <c r="E135" s="49"/>
      <c r="F135" s="36">
        <f>+F136</f>
        <v>160000</v>
      </c>
    </row>
    <row r="136" spans="1:6" s="3" customFormat="1" ht="36" customHeight="1">
      <c r="A136" s="19" t="s">
        <v>172</v>
      </c>
      <c r="B136" s="16" t="s">
        <v>15</v>
      </c>
      <c r="C136" s="16" t="s">
        <v>23</v>
      </c>
      <c r="D136" s="20" t="s">
        <v>98</v>
      </c>
      <c r="E136" s="16"/>
      <c r="F136" s="36">
        <f>+F137</f>
        <v>160000</v>
      </c>
    </row>
    <row r="137" spans="1:6" s="3" customFormat="1" ht="16.5">
      <c r="A137" s="85" t="s">
        <v>165</v>
      </c>
      <c r="B137" s="49" t="s">
        <v>166</v>
      </c>
      <c r="C137" s="49" t="s">
        <v>23</v>
      </c>
      <c r="D137" s="54" t="s">
        <v>90</v>
      </c>
      <c r="E137" s="53"/>
      <c r="F137" s="51">
        <f>+F138</f>
        <v>160000</v>
      </c>
    </row>
    <row r="138" spans="1:6" s="3" customFormat="1" ht="16.5">
      <c r="A138" s="85" t="s">
        <v>75</v>
      </c>
      <c r="B138" s="49" t="s">
        <v>15</v>
      </c>
      <c r="C138" s="49" t="s">
        <v>23</v>
      </c>
      <c r="D138" s="54" t="s">
        <v>91</v>
      </c>
      <c r="E138" s="53"/>
      <c r="F138" s="51">
        <f>+F139</f>
        <v>160000</v>
      </c>
    </row>
    <row r="139" spans="1:6" s="3" customFormat="1" ht="18" customHeight="1">
      <c r="A139" s="79" t="s">
        <v>65</v>
      </c>
      <c r="B139" s="49" t="s">
        <v>15</v>
      </c>
      <c r="C139" s="49" t="s">
        <v>23</v>
      </c>
      <c r="D139" s="54" t="s">
        <v>91</v>
      </c>
      <c r="E139" s="52" t="s">
        <v>58</v>
      </c>
      <c r="F139" s="51">
        <v>160000</v>
      </c>
    </row>
    <row r="140" spans="1:6" s="5" customFormat="1" ht="18" customHeight="1">
      <c r="A140" s="19" t="s">
        <v>161</v>
      </c>
      <c r="B140" s="25" t="s">
        <v>15</v>
      </c>
      <c r="C140" s="25" t="s">
        <v>15</v>
      </c>
      <c r="D140" s="20"/>
      <c r="E140" s="25"/>
      <c r="F140" s="36">
        <f>F144+F146+F148+F149</f>
        <v>631127</v>
      </c>
    </row>
    <row r="141" spans="1:6" s="5" customFormat="1" ht="18" customHeight="1">
      <c r="A141" s="19" t="s">
        <v>51</v>
      </c>
      <c r="B141" s="25" t="s">
        <v>15</v>
      </c>
      <c r="C141" s="25" t="s">
        <v>15</v>
      </c>
      <c r="D141" s="20" t="s">
        <v>123</v>
      </c>
      <c r="E141" s="25"/>
      <c r="F141" s="36">
        <f>+F142</f>
        <v>616127</v>
      </c>
    </row>
    <row r="142" spans="1:6" s="5" customFormat="1" ht="18" customHeight="1">
      <c r="A142" s="80" t="s">
        <v>94</v>
      </c>
      <c r="B142" s="52" t="s">
        <v>15</v>
      </c>
      <c r="C142" s="52" t="s">
        <v>15</v>
      </c>
      <c r="D142" s="54" t="s">
        <v>124</v>
      </c>
      <c r="E142" s="52"/>
      <c r="F142" s="51">
        <f>+F144+F148+F146</f>
        <v>616127</v>
      </c>
    </row>
    <row r="143" spans="1:6" s="5" customFormat="1" ht="18" customHeight="1">
      <c r="A143" s="80" t="s">
        <v>73</v>
      </c>
      <c r="B143" s="52" t="s">
        <v>15</v>
      </c>
      <c r="C143" s="52" t="s">
        <v>15</v>
      </c>
      <c r="D143" s="54" t="s">
        <v>125</v>
      </c>
      <c r="E143" s="52"/>
      <c r="F143" s="51">
        <f>F144</f>
        <v>301862</v>
      </c>
    </row>
    <row r="144" spans="1:6" s="5" customFormat="1" ht="15.75" customHeight="1">
      <c r="A144" s="79" t="s">
        <v>65</v>
      </c>
      <c r="B144" s="52" t="s">
        <v>15</v>
      </c>
      <c r="C144" s="52" t="s">
        <v>15</v>
      </c>
      <c r="D144" s="54" t="s">
        <v>125</v>
      </c>
      <c r="E144" s="52" t="s">
        <v>63</v>
      </c>
      <c r="F144" s="51">
        <v>301862</v>
      </c>
    </row>
    <row r="145" spans="1:6" s="5" customFormat="1" ht="18.75" customHeight="1">
      <c r="A145" s="80" t="s">
        <v>74</v>
      </c>
      <c r="B145" s="52" t="s">
        <v>15</v>
      </c>
      <c r="C145" s="52" t="s">
        <v>15</v>
      </c>
      <c r="D145" s="54" t="s">
        <v>126</v>
      </c>
      <c r="E145" s="52"/>
      <c r="F145" s="51">
        <f>F146</f>
        <v>200000</v>
      </c>
    </row>
    <row r="146" spans="1:6" s="5" customFormat="1" ht="16.5">
      <c r="A146" s="85" t="s">
        <v>64</v>
      </c>
      <c r="B146" s="52" t="s">
        <v>15</v>
      </c>
      <c r="C146" s="52" t="s">
        <v>15</v>
      </c>
      <c r="D146" s="54" t="s">
        <v>126</v>
      </c>
      <c r="E146" s="52" t="s">
        <v>63</v>
      </c>
      <c r="F146" s="51">
        <v>200000</v>
      </c>
    </row>
    <row r="147" spans="1:6" s="5" customFormat="1" ht="18.75" customHeight="1">
      <c r="A147" s="80" t="s">
        <v>75</v>
      </c>
      <c r="B147" s="52" t="s">
        <v>15</v>
      </c>
      <c r="C147" s="52" t="s">
        <v>15</v>
      </c>
      <c r="D147" s="54" t="s">
        <v>127</v>
      </c>
      <c r="E147" s="52"/>
      <c r="F147" s="51">
        <f>F148</f>
        <v>114265</v>
      </c>
    </row>
    <row r="148" spans="1:6" s="5" customFormat="1" ht="16.5">
      <c r="A148" s="85" t="s">
        <v>64</v>
      </c>
      <c r="B148" s="52" t="s">
        <v>15</v>
      </c>
      <c r="C148" s="52" t="s">
        <v>15</v>
      </c>
      <c r="D148" s="54" t="s">
        <v>127</v>
      </c>
      <c r="E148" s="52" t="s">
        <v>63</v>
      </c>
      <c r="F148" s="51">
        <v>114265</v>
      </c>
    </row>
    <row r="149" spans="1:6" s="5" customFormat="1" ht="17.25">
      <c r="A149" s="15" t="s">
        <v>52</v>
      </c>
      <c r="B149" s="52" t="s">
        <v>15</v>
      </c>
      <c r="C149" s="52" t="s">
        <v>15</v>
      </c>
      <c r="D149" s="17" t="s">
        <v>132</v>
      </c>
      <c r="E149" s="16"/>
      <c r="F149" s="36">
        <f>F152</f>
        <v>15000</v>
      </c>
    </row>
    <row r="150" spans="1:6" s="5" customFormat="1" ht="16.5">
      <c r="A150" s="78" t="s">
        <v>94</v>
      </c>
      <c r="B150" s="52" t="s">
        <v>15</v>
      </c>
      <c r="C150" s="52" t="s">
        <v>15</v>
      </c>
      <c r="D150" s="50" t="s">
        <v>133</v>
      </c>
      <c r="E150" s="49"/>
      <c r="F150" s="51">
        <f>F151</f>
        <v>15000</v>
      </c>
    </row>
    <row r="151" spans="1:6" s="5" customFormat="1" ht="16.5">
      <c r="A151" s="78" t="s">
        <v>77</v>
      </c>
      <c r="B151" s="52" t="s">
        <v>15</v>
      </c>
      <c r="C151" s="52" t="s">
        <v>15</v>
      </c>
      <c r="D151" s="50" t="s">
        <v>138</v>
      </c>
      <c r="E151" s="49"/>
      <c r="F151" s="51">
        <f>F152</f>
        <v>15000</v>
      </c>
    </row>
    <row r="152" spans="1:6" s="5" customFormat="1" ht="18" customHeight="1">
      <c r="A152" s="79" t="s">
        <v>65</v>
      </c>
      <c r="B152" s="52" t="s">
        <v>15</v>
      </c>
      <c r="C152" s="52" t="s">
        <v>15</v>
      </c>
      <c r="D152" s="50" t="s">
        <v>138</v>
      </c>
      <c r="E152" s="52" t="s">
        <v>58</v>
      </c>
      <c r="F152" s="51">
        <v>15000</v>
      </c>
    </row>
    <row r="153" spans="1:6" s="3" customFormat="1" ht="18" customHeight="1">
      <c r="A153" s="15" t="s">
        <v>26</v>
      </c>
      <c r="B153" s="16" t="s">
        <v>15</v>
      </c>
      <c r="C153" s="16" t="s">
        <v>18</v>
      </c>
      <c r="D153" s="17"/>
      <c r="E153" s="16"/>
      <c r="F153" s="36">
        <f>+F154+F159+F164</f>
        <v>4263606</v>
      </c>
    </row>
    <row r="154" spans="1:6" ht="18" customHeight="1">
      <c r="A154" s="22" t="s">
        <v>51</v>
      </c>
      <c r="B154" s="16" t="s">
        <v>15</v>
      </c>
      <c r="C154" s="16" t="s">
        <v>18</v>
      </c>
      <c r="D154" s="20" t="s">
        <v>128</v>
      </c>
      <c r="E154" s="16"/>
      <c r="F154" s="36">
        <f>+F155</f>
        <v>2702500</v>
      </c>
    </row>
    <row r="155" spans="1:6" ht="18" customHeight="1">
      <c r="A155" s="88" t="s">
        <v>94</v>
      </c>
      <c r="B155" s="49" t="s">
        <v>15</v>
      </c>
      <c r="C155" s="49" t="s">
        <v>18</v>
      </c>
      <c r="D155" s="54" t="s">
        <v>124</v>
      </c>
      <c r="E155" s="49"/>
      <c r="F155" s="51">
        <f>F156</f>
        <v>2702500</v>
      </c>
    </row>
    <row r="156" spans="1:6" ht="18" customHeight="1">
      <c r="A156" s="80" t="s">
        <v>73</v>
      </c>
      <c r="B156" s="49" t="s">
        <v>15</v>
      </c>
      <c r="C156" s="49" t="s">
        <v>18</v>
      </c>
      <c r="D156" s="54" t="s">
        <v>125</v>
      </c>
      <c r="E156" s="49"/>
      <c r="F156" s="51">
        <f>F157</f>
        <v>2702500</v>
      </c>
    </row>
    <row r="157" spans="1:6" s="29" customFormat="1" ht="33">
      <c r="A157" s="80" t="s">
        <v>65</v>
      </c>
      <c r="B157" s="53" t="s">
        <v>15</v>
      </c>
      <c r="C157" s="53" t="s">
        <v>18</v>
      </c>
      <c r="D157" s="54" t="s">
        <v>125</v>
      </c>
      <c r="E157" s="53" t="s">
        <v>58</v>
      </c>
      <c r="F157" s="51">
        <v>2702500</v>
      </c>
    </row>
    <row r="158" spans="1:6" s="29" customFormat="1" ht="16.5">
      <c r="A158" s="80" t="s">
        <v>64</v>
      </c>
      <c r="B158" s="53" t="s">
        <v>15</v>
      </c>
      <c r="C158" s="53" t="s">
        <v>18</v>
      </c>
      <c r="D158" s="54" t="s">
        <v>125</v>
      </c>
      <c r="E158" s="53" t="s">
        <v>63</v>
      </c>
      <c r="F158" s="102">
        <v>0</v>
      </c>
    </row>
    <row r="159" spans="1:6" s="29" customFormat="1" ht="16.5" customHeight="1">
      <c r="A159" s="19" t="s">
        <v>53</v>
      </c>
      <c r="B159" s="25" t="s">
        <v>15</v>
      </c>
      <c r="C159" s="25" t="s">
        <v>18</v>
      </c>
      <c r="D159" s="20" t="s">
        <v>129</v>
      </c>
      <c r="E159" s="25"/>
      <c r="F159" s="36">
        <f>F162+F163</f>
        <v>1531176</v>
      </c>
    </row>
    <row r="160" spans="1:6" s="29" customFormat="1" ht="16.5" customHeight="1">
      <c r="A160" s="80" t="s">
        <v>94</v>
      </c>
      <c r="B160" s="53" t="s">
        <v>15</v>
      </c>
      <c r="C160" s="53" t="s">
        <v>18</v>
      </c>
      <c r="D160" s="54" t="s">
        <v>130</v>
      </c>
      <c r="E160" s="53"/>
      <c r="F160" s="51">
        <f>F163+F162</f>
        <v>1531176</v>
      </c>
    </row>
    <row r="161" spans="1:6" s="29" customFormat="1" ht="16.5" customHeight="1">
      <c r="A161" s="80" t="s">
        <v>76</v>
      </c>
      <c r="B161" s="53" t="s">
        <v>15</v>
      </c>
      <c r="C161" s="53" t="s">
        <v>18</v>
      </c>
      <c r="D161" s="54" t="s">
        <v>131</v>
      </c>
      <c r="E161" s="53"/>
      <c r="F161" s="51">
        <f>F159</f>
        <v>1531176</v>
      </c>
    </row>
    <row r="162" spans="1:6" s="29" customFormat="1" ht="16.5" customHeight="1">
      <c r="A162" s="80" t="s">
        <v>65</v>
      </c>
      <c r="B162" s="53" t="s">
        <v>15</v>
      </c>
      <c r="C162" s="53" t="s">
        <v>18</v>
      </c>
      <c r="D162" s="54" t="s">
        <v>131</v>
      </c>
      <c r="E162" s="53" t="s">
        <v>58</v>
      </c>
      <c r="F162" s="51">
        <v>1451176</v>
      </c>
    </row>
    <row r="163" spans="1:6" s="29" customFormat="1" ht="16.5">
      <c r="A163" s="86" t="s">
        <v>64</v>
      </c>
      <c r="B163" s="53" t="s">
        <v>15</v>
      </c>
      <c r="C163" s="53" t="s">
        <v>18</v>
      </c>
      <c r="D163" s="54" t="s">
        <v>131</v>
      </c>
      <c r="E163" s="53" t="s">
        <v>63</v>
      </c>
      <c r="F163" s="51">
        <v>80000</v>
      </c>
    </row>
    <row r="164" spans="1:6" s="29" customFormat="1" ht="18" customHeight="1">
      <c r="A164" s="19" t="s">
        <v>52</v>
      </c>
      <c r="B164" s="25" t="s">
        <v>15</v>
      </c>
      <c r="C164" s="25" t="s">
        <v>18</v>
      </c>
      <c r="D164" s="20" t="s">
        <v>132</v>
      </c>
      <c r="E164" s="25"/>
      <c r="F164" s="36">
        <f>F167</f>
        <v>29930</v>
      </c>
    </row>
    <row r="165" spans="1:6" s="29" customFormat="1" ht="18" customHeight="1">
      <c r="A165" s="80" t="s">
        <v>94</v>
      </c>
      <c r="B165" s="53" t="s">
        <v>15</v>
      </c>
      <c r="C165" s="53" t="s">
        <v>18</v>
      </c>
      <c r="D165" s="54" t="s">
        <v>133</v>
      </c>
      <c r="E165" s="53"/>
      <c r="F165" s="51">
        <f>F166</f>
        <v>29930</v>
      </c>
    </row>
    <row r="166" spans="1:6" s="29" customFormat="1" ht="18" customHeight="1">
      <c r="A166" s="80" t="s">
        <v>76</v>
      </c>
      <c r="B166" s="53" t="s">
        <v>15</v>
      </c>
      <c r="C166" s="53" t="s">
        <v>18</v>
      </c>
      <c r="D166" s="54" t="s">
        <v>134</v>
      </c>
      <c r="E166" s="53"/>
      <c r="F166" s="51">
        <f>F164</f>
        <v>29930</v>
      </c>
    </row>
    <row r="167" spans="1:6" s="29" customFormat="1" ht="33" customHeight="1">
      <c r="A167" s="80" t="s">
        <v>65</v>
      </c>
      <c r="B167" s="53" t="s">
        <v>15</v>
      </c>
      <c r="C167" s="53" t="s">
        <v>18</v>
      </c>
      <c r="D167" s="54" t="s">
        <v>134</v>
      </c>
      <c r="E167" s="53" t="s">
        <v>58</v>
      </c>
      <c r="F167" s="51">
        <v>29930</v>
      </c>
    </row>
    <row r="168" spans="1:7" s="2" customFormat="1" ht="27.75" customHeight="1">
      <c r="A168" s="83" t="s">
        <v>55</v>
      </c>
      <c r="B168" s="47" t="s">
        <v>27</v>
      </c>
      <c r="C168" s="47" t="s">
        <v>41</v>
      </c>
      <c r="D168" s="47"/>
      <c r="E168" s="47"/>
      <c r="F168" s="48">
        <f>F169+F174</f>
        <v>1843922.3599999999</v>
      </c>
      <c r="G168" s="32"/>
    </row>
    <row r="169" spans="1:6" s="2" customFormat="1" ht="21" customHeight="1">
      <c r="A169" s="22" t="s">
        <v>28</v>
      </c>
      <c r="B169" s="23" t="s">
        <v>27</v>
      </c>
      <c r="C169" s="23" t="s">
        <v>6</v>
      </c>
      <c r="D169" s="24"/>
      <c r="E169" s="23"/>
      <c r="F169" s="36">
        <f>F173</f>
        <v>1295000</v>
      </c>
    </row>
    <row r="170" spans="1:6" s="2" customFormat="1" ht="17.25">
      <c r="A170" s="22" t="s">
        <v>135</v>
      </c>
      <c r="B170" s="23" t="s">
        <v>27</v>
      </c>
      <c r="C170" s="23" t="s">
        <v>6</v>
      </c>
      <c r="D170" s="24" t="s">
        <v>111</v>
      </c>
      <c r="E170" s="23"/>
      <c r="F170" s="36">
        <f>F171</f>
        <v>1295000</v>
      </c>
    </row>
    <row r="171" spans="1:6" s="2" customFormat="1" ht="21" customHeight="1">
      <c r="A171" s="88" t="s">
        <v>94</v>
      </c>
      <c r="B171" s="60" t="s">
        <v>27</v>
      </c>
      <c r="C171" s="60" t="s">
        <v>6</v>
      </c>
      <c r="D171" s="61" t="s">
        <v>110</v>
      </c>
      <c r="E171" s="60"/>
      <c r="F171" s="51">
        <f>F172</f>
        <v>1295000</v>
      </c>
    </row>
    <row r="172" spans="1:6" s="11" customFormat="1" ht="17.25" customHeight="1">
      <c r="A172" s="78" t="s">
        <v>48</v>
      </c>
      <c r="B172" s="49" t="s">
        <v>27</v>
      </c>
      <c r="C172" s="49" t="s">
        <v>6</v>
      </c>
      <c r="D172" s="50" t="s">
        <v>136</v>
      </c>
      <c r="E172" s="16"/>
      <c r="F172" s="51">
        <f>F173</f>
        <v>1295000</v>
      </c>
    </row>
    <row r="173" spans="1:6" s="11" customFormat="1" ht="33">
      <c r="A173" s="79" t="s">
        <v>65</v>
      </c>
      <c r="B173" s="49" t="s">
        <v>27</v>
      </c>
      <c r="C173" s="49" t="s">
        <v>6</v>
      </c>
      <c r="D173" s="50" t="s">
        <v>136</v>
      </c>
      <c r="E173" s="49" t="s">
        <v>58</v>
      </c>
      <c r="F173" s="51">
        <f>1245000+50000</f>
        <v>1295000</v>
      </c>
    </row>
    <row r="174" spans="1:6" s="3" customFormat="1" ht="18.75" customHeight="1">
      <c r="A174" s="15" t="s">
        <v>162</v>
      </c>
      <c r="B174" s="16" t="s">
        <v>27</v>
      </c>
      <c r="C174" s="16" t="s">
        <v>11</v>
      </c>
      <c r="D174" s="17"/>
      <c r="E174" s="16"/>
      <c r="F174" s="36">
        <f>F178+F182+F186+F187</f>
        <v>548922.36</v>
      </c>
    </row>
    <row r="175" spans="1:6" ht="16.5" customHeight="1">
      <c r="A175" s="15" t="s">
        <v>51</v>
      </c>
      <c r="B175" s="16" t="s">
        <v>27</v>
      </c>
      <c r="C175" s="16" t="s">
        <v>11</v>
      </c>
      <c r="D175" s="17" t="s">
        <v>128</v>
      </c>
      <c r="E175" s="16"/>
      <c r="F175" s="18">
        <f>F178</f>
        <v>2000</v>
      </c>
    </row>
    <row r="176" spans="1:6" ht="16.5" customHeight="1">
      <c r="A176" s="78" t="s">
        <v>94</v>
      </c>
      <c r="B176" s="49" t="s">
        <v>27</v>
      </c>
      <c r="C176" s="49" t="s">
        <v>11</v>
      </c>
      <c r="D176" s="50" t="s">
        <v>124</v>
      </c>
      <c r="E176" s="49"/>
      <c r="F176" s="55">
        <f>F177</f>
        <v>2000</v>
      </c>
    </row>
    <row r="177" spans="1:6" ht="16.5" customHeight="1">
      <c r="A177" s="80" t="s">
        <v>73</v>
      </c>
      <c r="B177" s="49" t="s">
        <v>27</v>
      </c>
      <c r="C177" s="49" t="s">
        <v>11</v>
      </c>
      <c r="D177" s="50" t="s">
        <v>125</v>
      </c>
      <c r="E177" s="49"/>
      <c r="F177" s="55">
        <f>F178</f>
        <v>2000</v>
      </c>
    </row>
    <row r="178" spans="1:6" s="29" customFormat="1" ht="33">
      <c r="A178" s="80" t="s">
        <v>65</v>
      </c>
      <c r="B178" s="53" t="s">
        <v>27</v>
      </c>
      <c r="C178" s="53" t="s">
        <v>11</v>
      </c>
      <c r="D178" s="54" t="s">
        <v>125</v>
      </c>
      <c r="E178" s="53" t="s">
        <v>58</v>
      </c>
      <c r="F178" s="51">
        <v>2000</v>
      </c>
    </row>
    <row r="179" spans="1:6" s="29" customFormat="1" ht="18" customHeight="1">
      <c r="A179" s="19" t="s">
        <v>53</v>
      </c>
      <c r="B179" s="25" t="s">
        <v>27</v>
      </c>
      <c r="C179" s="25" t="s">
        <v>11</v>
      </c>
      <c r="D179" s="20" t="s">
        <v>129</v>
      </c>
      <c r="E179" s="25"/>
      <c r="F179" s="36">
        <f>F182</f>
        <v>505000</v>
      </c>
    </row>
    <row r="180" spans="1:6" s="29" customFormat="1" ht="18" customHeight="1">
      <c r="A180" s="80" t="s">
        <v>94</v>
      </c>
      <c r="B180" s="53" t="s">
        <v>27</v>
      </c>
      <c r="C180" s="53" t="s">
        <v>11</v>
      </c>
      <c r="D180" s="54" t="s">
        <v>130</v>
      </c>
      <c r="E180" s="53"/>
      <c r="F180" s="51">
        <f>F181</f>
        <v>505000</v>
      </c>
    </row>
    <row r="181" spans="1:6" s="29" customFormat="1" ht="18" customHeight="1">
      <c r="A181" s="80" t="s">
        <v>77</v>
      </c>
      <c r="B181" s="53" t="s">
        <v>27</v>
      </c>
      <c r="C181" s="53" t="s">
        <v>11</v>
      </c>
      <c r="D181" s="54" t="s">
        <v>137</v>
      </c>
      <c r="E181" s="53"/>
      <c r="F181" s="51">
        <f>F182</f>
        <v>505000</v>
      </c>
    </row>
    <row r="182" spans="1:6" s="29" customFormat="1" ht="33">
      <c r="A182" s="80" t="s">
        <v>65</v>
      </c>
      <c r="B182" s="53" t="s">
        <v>27</v>
      </c>
      <c r="C182" s="53" t="s">
        <v>11</v>
      </c>
      <c r="D182" s="54" t="s">
        <v>137</v>
      </c>
      <c r="E182" s="53" t="s">
        <v>58</v>
      </c>
      <c r="F182" s="51">
        <f>470000+35000</f>
        <v>505000</v>
      </c>
    </row>
    <row r="183" spans="1:6" s="29" customFormat="1" ht="16.5" customHeight="1">
      <c r="A183" s="19" t="s">
        <v>52</v>
      </c>
      <c r="B183" s="25" t="s">
        <v>27</v>
      </c>
      <c r="C183" s="25" t="s">
        <v>11</v>
      </c>
      <c r="D183" s="20" t="s">
        <v>132</v>
      </c>
      <c r="E183" s="25"/>
      <c r="F183" s="36">
        <f>F186</f>
        <v>41922.36</v>
      </c>
    </row>
    <row r="184" spans="1:6" s="29" customFormat="1" ht="16.5" customHeight="1">
      <c r="A184" s="80" t="s">
        <v>94</v>
      </c>
      <c r="B184" s="53" t="s">
        <v>27</v>
      </c>
      <c r="C184" s="53" t="s">
        <v>11</v>
      </c>
      <c r="D184" s="54" t="s">
        <v>133</v>
      </c>
      <c r="E184" s="53"/>
      <c r="F184" s="51">
        <f>F185</f>
        <v>41922.36</v>
      </c>
    </row>
    <row r="185" spans="1:6" s="29" customFormat="1" ht="16.5" customHeight="1">
      <c r="A185" s="80" t="s">
        <v>77</v>
      </c>
      <c r="B185" s="53" t="s">
        <v>27</v>
      </c>
      <c r="C185" s="53" t="s">
        <v>11</v>
      </c>
      <c r="D185" s="54" t="s">
        <v>138</v>
      </c>
      <c r="E185" s="53"/>
      <c r="F185" s="51">
        <f>F186</f>
        <v>41922.36</v>
      </c>
    </row>
    <row r="186" spans="1:6" s="29" customFormat="1" ht="33">
      <c r="A186" s="80" t="s">
        <v>65</v>
      </c>
      <c r="B186" s="53" t="s">
        <v>27</v>
      </c>
      <c r="C186" s="53" t="s">
        <v>11</v>
      </c>
      <c r="D186" s="54" t="s">
        <v>138</v>
      </c>
      <c r="E186" s="53" t="s">
        <v>58</v>
      </c>
      <c r="F186" s="51">
        <v>41922.36</v>
      </c>
    </row>
    <row r="187" spans="1:6" s="29" customFormat="1" ht="17.25">
      <c r="A187" s="22" t="s">
        <v>135</v>
      </c>
      <c r="B187" s="23" t="s">
        <v>27</v>
      </c>
      <c r="C187" s="23" t="s">
        <v>11</v>
      </c>
      <c r="D187" s="24" t="s">
        <v>111</v>
      </c>
      <c r="E187" s="23"/>
      <c r="F187" s="101">
        <f>F188</f>
        <v>0</v>
      </c>
    </row>
    <row r="188" spans="1:6" s="29" customFormat="1" ht="16.5">
      <c r="A188" s="88" t="s">
        <v>94</v>
      </c>
      <c r="B188" s="60" t="s">
        <v>27</v>
      </c>
      <c r="C188" s="60" t="s">
        <v>11</v>
      </c>
      <c r="D188" s="61" t="s">
        <v>110</v>
      </c>
      <c r="E188" s="60"/>
      <c r="F188" s="102">
        <f>F189</f>
        <v>0</v>
      </c>
    </row>
    <row r="189" spans="1:6" s="29" customFormat="1" ht="17.25">
      <c r="A189" s="78" t="s">
        <v>48</v>
      </c>
      <c r="B189" s="49" t="s">
        <v>27</v>
      </c>
      <c r="C189" s="49" t="s">
        <v>11</v>
      </c>
      <c r="D189" s="50" t="s">
        <v>136</v>
      </c>
      <c r="E189" s="16"/>
      <c r="F189" s="102">
        <f>F190</f>
        <v>0</v>
      </c>
    </row>
    <row r="190" spans="1:7" s="29" customFormat="1" ht="33">
      <c r="A190" s="79" t="s">
        <v>65</v>
      </c>
      <c r="B190" s="49" t="s">
        <v>27</v>
      </c>
      <c r="C190" s="49" t="s">
        <v>11</v>
      </c>
      <c r="D190" s="50" t="s">
        <v>136</v>
      </c>
      <c r="E190" s="49" t="s">
        <v>58</v>
      </c>
      <c r="F190" s="102">
        <v>0</v>
      </c>
      <c r="G190" s="41"/>
    </row>
    <row r="191" spans="1:6" s="29" customFormat="1" ht="41.25" customHeight="1">
      <c r="A191" s="90" t="s">
        <v>173</v>
      </c>
      <c r="B191" s="62" t="s">
        <v>18</v>
      </c>
      <c r="C191" s="62" t="s">
        <v>41</v>
      </c>
      <c r="D191" s="63"/>
      <c r="E191" s="62"/>
      <c r="F191" s="64">
        <f>+F192+F196</f>
        <v>2350000</v>
      </c>
    </row>
    <row r="192" spans="1:6" s="29" customFormat="1" ht="17.25">
      <c r="A192" s="33" t="s">
        <v>51</v>
      </c>
      <c r="B192" s="34" t="s">
        <v>18</v>
      </c>
      <c r="C192" s="34" t="s">
        <v>6</v>
      </c>
      <c r="D192" s="35" t="s">
        <v>128</v>
      </c>
      <c r="E192" s="34"/>
      <c r="F192" s="103">
        <f>+F193</f>
        <v>0</v>
      </c>
    </row>
    <row r="193" spans="1:6" s="29" customFormat="1" ht="16.5">
      <c r="A193" s="81" t="s">
        <v>94</v>
      </c>
      <c r="B193" s="57" t="s">
        <v>18</v>
      </c>
      <c r="C193" s="57" t="s">
        <v>6</v>
      </c>
      <c r="D193" s="58" t="s">
        <v>124</v>
      </c>
      <c r="E193" s="57"/>
      <c r="F193" s="104">
        <f>+F194</f>
        <v>0</v>
      </c>
    </row>
    <row r="194" spans="1:6" s="29" customFormat="1" ht="16.5">
      <c r="A194" s="81" t="s">
        <v>75</v>
      </c>
      <c r="B194" s="57" t="s">
        <v>18</v>
      </c>
      <c r="C194" s="57" t="s">
        <v>6</v>
      </c>
      <c r="D194" s="58" t="s">
        <v>127</v>
      </c>
      <c r="E194" s="57"/>
      <c r="F194" s="104">
        <f>+F195</f>
        <v>0</v>
      </c>
    </row>
    <row r="195" spans="1:6" s="29" customFormat="1" ht="33">
      <c r="A195" s="81" t="s">
        <v>65</v>
      </c>
      <c r="B195" s="57" t="s">
        <v>18</v>
      </c>
      <c r="C195" s="57" t="s">
        <v>6</v>
      </c>
      <c r="D195" s="58" t="s">
        <v>127</v>
      </c>
      <c r="E195" s="57" t="s">
        <v>58</v>
      </c>
      <c r="F195" s="104">
        <v>0</v>
      </c>
    </row>
    <row r="196" spans="1:6" s="29" customFormat="1" ht="17.25">
      <c r="A196" s="33" t="s">
        <v>175</v>
      </c>
      <c r="B196" s="34" t="s">
        <v>18</v>
      </c>
      <c r="C196" s="34" t="s">
        <v>18</v>
      </c>
      <c r="D196" s="35" t="s">
        <v>176</v>
      </c>
      <c r="E196" s="34"/>
      <c r="F196" s="37">
        <f>F198</f>
        <v>2350000</v>
      </c>
    </row>
    <row r="197" spans="1:6" s="29" customFormat="1" ht="16.5">
      <c r="A197" s="81" t="s">
        <v>94</v>
      </c>
      <c r="B197" s="57" t="s">
        <v>18</v>
      </c>
      <c r="C197" s="57" t="s">
        <v>18</v>
      </c>
      <c r="D197" s="58" t="s">
        <v>178</v>
      </c>
      <c r="E197" s="57"/>
      <c r="F197" s="65">
        <f>+F198</f>
        <v>2350000</v>
      </c>
    </row>
    <row r="198" spans="1:6" s="29" customFormat="1" ht="33">
      <c r="A198" s="81" t="s">
        <v>177</v>
      </c>
      <c r="B198" s="57" t="s">
        <v>18</v>
      </c>
      <c r="C198" s="57" t="s">
        <v>18</v>
      </c>
      <c r="D198" s="58" t="s">
        <v>180</v>
      </c>
      <c r="E198" s="57"/>
      <c r="F198" s="65">
        <f>F199</f>
        <v>2350000</v>
      </c>
    </row>
    <row r="199" spans="1:7" s="29" customFormat="1" ht="16.5">
      <c r="A199" s="81" t="s">
        <v>179</v>
      </c>
      <c r="B199" s="57" t="s">
        <v>18</v>
      </c>
      <c r="C199" s="57" t="s">
        <v>18</v>
      </c>
      <c r="D199" s="58" t="s">
        <v>180</v>
      </c>
      <c r="E199" s="57" t="s">
        <v>58</v>
      </c>
      <c r="F199" s="65">
        <v>2350000</v>
      </c>
      <c r="G199" s="41"/>
    </row>
    <row r="200" spans="1:6" s="11" customFormat="1" ht="27.75" customHeight="1">
      <c r="A200" s="83" t="s">
        <v>29</v>
      </c>
      <c r="B200" s="47" t="s">
        <v>21</v>
      </c>
      <c r="C200" s="47" t="s">
        <v>41</v>
      </c>
      <c r="D200" s="47"/>
      <c r="E200" s="47"/>
      <c r="F200" s="48">
        <f>F206+F220+F201</f>
        <v>4623766.77</v>
      </c>
    </row>
    <row r="201" spans="1:6" s="11" customFormat="1" ht="15.75" customHeight="1">
      <c r="A201" s="26" t="s">
        <v>167</v>
      </c>
      <c r="B201" s="27" t="s">
        <v>21</v>
      </c>
      <c r="C201" s="25" t="s">
        <v>6</v>
      </c>
      <c r="D201" s="20"/>
      <c r="E201" s="25"/>
      <c r="F201" s="99">
        <f>+F202</f>
        <v>493090.74000000005</v>
      </c>
    </row>
    <row r="202" spans="1:6" s="11" customFormat="1" ht="16.5" customHeight="1">
      <c r="A202" s="91" t="s">
        <v>168</v>
      </c>
      <c r="B202" s="66" t="s">
        <v>21</v>
      </c>
      <c r="C202" s="53" t="s">
        <v>6</v>
      </c>
      <c r="D202" s="54" t="s">
        <v>111</v>
      </c>
      <c r="E202" s="53"/>
      <c r="F202" s="100">
        <f>F203</f>
        <v>493090.74000000005</v>
      </c>
    </row>
    <row r="203" spans="1:6" s="11" customFormat="1" ht="16.5">
      <c r="A203" s="92" t="s">
        <v>140</v>
      </c>
      <c r="B203" s="66" t="s">
        <v>21</v>
      </c>
      <c r="C203" s="53" t="s">
        <v>6</v>
      </c>
      <c r="D203" s="54" t="s">
        <v>139</v>
      </c>
      <c r="E203" s="53"/>
      <c r="F203" s="100">
        <f>F204</f>
        <v>493090.74000000005</v>
      </c>
    </row>
    <row r="204" spans="1:6" s="11" customFormat="1" ht="16.5">
      <c r="A204" s="93" t="s">
        <v>169</v>
      </c>
      <c r="B204" s="66" t="s">
        <v>21</v>
      </c>
      <c r="C204" s="53" t="s">
        <v>6</v>
      </c>
      <c r="D204" s="54" t="s">
        <v>141</v>
      </c>
      <c r="E204" s="53"/>
      <c r="F204" s="100">
        <f>F205</f>
        <v>493090.74000000005</v>
      </c>
    </row>
    <row r="205" spans="1:6" s="11" customFormat="1" ht="16.5">
      <c r="A205" s="93" t="s">
        <v>64</v>
      </c>
      <c r="B205" s="66" t="s">
        <v>21</v>
      </c>
      <c r="C205" s="53" t="s">
        <v>6</v>
      </c>
      <c r="D205" s="54" t="s">
        <v>141</v>
      </c>
      <c r="E205" s="53" t="s">
        <v>63</v>
      </c>
      <c r="F205" s="100">
        <f>473294.15+19796.59</f>
        <v>493090.74000000005</v>
      </c>
    </row>
    <row r="206" spans="1:6" s="13" customFormat="1" ht="18" customHeight="1">
      <c r="A206" s="15" t="s">
        <v>30</v>
      </c>
      <c r="B206" s="16" t="s">
        <v>21</v>
      </c>
      <c r="C206" s="16" t="s">
        <v>9</v>
      </c>
      <c r="D206" s="17"/>
      <c r="E206" s="16"/>
      <c r="F206" s="36">
        <f>+F207+F211+F215</f>
        <v>3954000</v>
      </c>
    </row>
    <row r="207" spans="1:6" s="13" customFormat="1" ht="18" customHeight="1">
      <c r="A207" s="15" t="s">
        <v>135</v>
      </c>
      <c r="B207" s="16" t="s">
        <v>21</v>
      </c>
      <c r="C207" s="16" t="s">
        <v>9</v>
      </c>
      <c r="D207" s="17" t="s">
        <v>111</v>
      </c>
      <c r="E207" s="16"/>
      <c r="F207" s="36">
        <f>F208</f>
        <v>48000</v>
      </c>
    </row>
    <row r="208" spans="1:6" s="13" customFormat="1" ht="18" customHeight="1">
      <c r="A208" s="78" t="s">
        <v>140</v>
      </c>
      <c r="B208" s="49" t="s">
        <v>21</v>
      </c>
      <c r="C208" s="49" t="s">
        <v>9</v>
      </c>
      <c r="D208" s="50" t="s">
        <v>139</v>
      </c>
      <c r="E208" s="49"/>
      <c r="F208" s="55">
        <f>F210</f>
        <v>48000</v>
      </c>
    </row>
    <row r="209" spans="1:6" s="13" customFormat="1" ht="16.5" customHeight="1">
      <c r="A209" s="78" t="s">
        <v>31</v>
      </c>
      <c r="B209" s="49" t="s">
        <v>21</v>
      </c>
      <c r="C209" s="49" t="s">
        <v>9</v>
      </c>
      <c r="D209" s="50" t="s">
        <v>141</v>
      </c>
      <c r="E209" s="49"/>
      <c r="F209" s="55">
        <f>F210</f>
        <v>48000</v>
      </c>
    </row>
    <row r="210" spans="1:6" s="13" customFormat="1" ht="16.5" customHeight="1">
      <c r="A210" s="85" t="s">
        <v>64</v>
      </c>
      <c r="B210" s="49" t="s">
        <v>21</v>
      </c>
      <c r="C210" s="49" t="s">
        <v>9</v>
      </c>
      <c r="D210" s="50" t="s">
        <v>141</v>
      </c>
      <c r="E210" s="49" t="s">
        <v>63</v>
      </c>
      <c r="F210" s="51">
        <v>48000</v>
      </c>
    </row>
    <row r="211" spans="1:6" ht="16.5" customHeight="1">
      <c r="A211" s="15" t="s">
        <v>54</v>
      </c>
      <c r="B211" s="16" t="s">
        <v>21</v>
      </c>
      <c r="C211" s="16" t="s">
        <v>9</v>
      </c>
      <c r="D211" s="17" t="s">
        <v>128</v>
      </c>
      <c r="E211" s="16"/>
      <c r="F211" s="36">
        <f>F214</f>
        <v>1206000</v>
      </c>
    </row>
    <row r="212" spans="1:6" ht="16.5" customHeight="1">
      <c r="A212" s="78" t="s">
        <v>140</v>
      </c>
      <c r="B212" s="49" t="s">
        <v>21</v>
      </c>
      <c r="C212" s="49" t="s">
        <v>9</v>
      </c>
      <c r="D212" s="50" t="s">
        <v>142</v>
      </c>
      <c r="E212" s="49"/>
      <c r="F212" s="51">
        <f>F213</f>
        <v>1206000</v>
      </c>
    </row>
    <row r="213" spans="1:6" ht="16.5" customHeight="1">
      <c r="A213" s="78" t="s">
        <v>74</v>
      </c>
      <c r="B213" s="49" t="s">
        <v>21</v>
      </c>
      <c r="C213" s="49" t="s">
        <v>9</v>
      </c>
      <c r="D213" s="50" t="s">
        <v>143</v>
      </c>
      <c r="E213" s="49"/>
      <c r="F213" s="51">
        <f>F214</f>
        <v>1206000</v>
      </c>
    </row>
    <row r="214" spans="1:6" s="29" customFormat="1" ht="19.5" customHeight="1">
      <c r="A214" s="86" t="s">
        <v>64</v>
      </c>
      <c r="B214" s="53" t="s">
        <v>21</v>
      </c>
      <c r="C214" s="53" t="s">
        <v>9</v>
      </c>
      <c r="D214" s="54" t="s">
        <v>143</v>
      </c>
      <c r="E214" s="53" t="s">
        <v>63</v>
      </c>
      <c r="F214" s="51">
        <v>1206000</v>
      </c>
    </row>
    <row r="215" spans="1:6" s="29" customFormat="1" ht="16.5" customHeight="1">
      <c r="A215" s="19" t="s">
        <v>53</v>
      </c>
      <c r="B215" s="25" t="s">
        <v>21</v>
      </c>
      <c r="C215" s="25" t="s">
        <v>9</v>
      </c>
      <c r="D215" s="20" t="s">
        <v>129</v>
      </c>
      <c r="E215" s="25"/>
      <c r="F215" s="36">
        <f>+F216</f>
        <v>2700000</v>
      </c>
    </row>
    <row r="216" spans="1:6" s="29" customFormat="1" ht="16.5" customHeight="1">
      <c r="A216" s="80" t="s">
        <v>140</v>
      </c>
      <c r="B216" s="53" t="s">
        <v>21</v>
      </c>
      <c r="C216" s="53" t="s">
        <v>9</v>
      </c>
      <c r="D216" s="54" t="s">
        <v>144</v>
      </c>
      <c r="E216" s="53"/>
      <c r="F216" s="51">
        <f>F217</f>
        <v>2700000</v>
      </c>
    </row>
    <row r="217" spans="1:6" s="29" customFormat="1" ht="16.5" customHeight="1">
      <c r="A217" s="80" t="s">
        <v>74</v>
      </c>
      <c r="B217" s="53" t="s">
        <v>21</v>
      </c>
      <c r="C217" s="53" t="s">
        <v>9</v>
      </c>
      <c r="D217" s="54" t="s">
        <v>145</v>
      </c>
      <c r="E217" s="53"/>
      <c r="F217" s="51">
        <f>F219+F218</f>
        <v>2700000</v>
      </c>
    </row>
    <row r="218" spans="1:6" s="29" customFormat="1" ht="16.5" customHeight="1">
      <c r="A218" s="80" t="s">
        <v>65</v>
      </c>
      <c r="B218" s="53" t="s">
        <v>21</v>
      </c>
      <c r="C218" s="53" t="s">
        <v>9</v>
      </c>
      <c r="D218" s="54" t="s">
        <v>145</v>
      </c>
      <c r="E218" s="53" t="s">
        <v>58</v>
      </c>
      <c r="F218" s="51">
        <v>30000</v>
      </c>
    </row>
    <row r="219" spans="1:6" s="29" customFormat="1" ht="19.5" customHeight="1">
      <c r="A219" s="86" t="s">
        <v>64</v>
      </c>
      <c r="B219" s="53" t="s">
        <v>21</v>
      </c>
      <c r="C219" s="53" t="s">
        <v>9</v>
      </c>
      <c r="D219" s="54" t="s">
        <v>145</v>
      </c>
      <c r="E219" s="53" t="s">
        <v>63</v>
      </c>
      <c r="F219" s="51">
        <v>2670000</v>
      </c>
    </row>
    <row r="220" spans="1:7" s="29" customFormat="1" ht="16.5" customHeight="1">
      <c r="A220" s="19" t="s">
        <v>38</v>
      </c>
      <c r="B220" s="25" t="s">
        <v>21</v>
      </c>
      <c r="C220" s="25" t="s">
        <v>11</v>
      </c>
      <c r="D220" s="20"/>
      <c r="E220" s="25"/>
      <c r="F220" s="36">
        <f>F223</f>
        <v>176676.03</v>
      </c>
      <c r="G220" s="41"/>
    </row>
    <row r="221" spans="1:6" s="29" customFormat="1" ht="16.5" customHeight="1">
      <c r="A221" s="19" t="s">
        <v>122</v>
      </c>
      <c r="B221" s="25" t="s">
        <v>21</v>
      </c>
      <c r="C221" s="25" t="s">
        <v>11</v>
      </c>
      <c r="D221" s="20" t="s">
        <v>121</v>
      </c>
      <c r="E221" s="25"/>
      <c r="F221" s="21">
        <f>F222</f>
        <v>176676.03</v>
      </c>
    </row>
    <row r="222" spans="1:6" s="29" customFormat="1" ht="16.5" customHeight="1">
      <c r="A222" s="80" t="s">
        <v>140</v>
      </c>
      <c r="B222" s="53" t="s">
        <v>21</v>
      </c>
      <c r="C222" s="53" t="s">
        <v>11</v>
      </c>
      <c r="D222" s="54" t="s">
        <v>146</v>
      </c>
      <c r="E222" s="25"/>
      <c r="F222" s="56">
        <f>F223</f>
        <v>176676.03</v>
      </c>
    </row>
    <row r="223" spans="1:6" s="29" customFormat="1" ht="51.75" customHeight="1">
      <c r="A223" s="80" t="s">
        <v>46</v>
      </c>
      <c r="B223" s="53" t="s">
        <v>21</v>
      </c>
      <c r="C223" s="53" t="s">
        <v>11</v>
      </c>
      <c r="D223" s="54" t="s">
        <v>147</v>
      </c>
      <c r="E223" s="53"/>
      <c r="F223" s="56">
        <f>F225+F224</f>
        <v>176676.03</v>
      </c>
    </row>
    <row r="224" spans="1:6" s="29" customFormat="1" ht="33">
      <c r="A224" s="80" t="s">
        <v>65</v>
      </c>
      <c r="B224" s="53" t="s">
        <v>21</v>
      </c>
      <c r="C224" s="53" t="s">
        <v>11</v>
      </c>
      <c r="D224" s="54" t="s">
        <v>147</v>
      </c>
      <c r="E224" s="53" t="s">
        <v>58</v>
      </c>
      <c r="F224" s="56">
        <v>13200</v>
      </c>
    </row>
    <row r="225" spans="1:9" s="29" customFormat="1" ht="21" customHeight="1">
      <c r="A225" s="86" t="s">
        <v>64</v>
      </c>
      <c r="B225" s="53" t="s">
        <v>21</v>
      </c>
      <c r="C225" s="53" t="s">
        <v>11</v>
      </c>
      <c r="D225" s="54" t="s">
        <v>147</v>
      </c>
      <c r="E225" s="53" t="s">
        <v>63</v>
      </c>
      <c r="F225" s="56">
        <v>163476.03</v>
      </c>
      <c r="I225" s="40"/>
    </row>
    <row r="226" spans="1:6" s="29" customFormat="1" ht="23.25" customHeight="1">
      <c r="A226" s="83" t="s">
        <v>33</v>
      </c>
      <c r="B226" s="47" t="s">
        <v>34</v>
      </c>
      <c r="C226" s="47" t="s">
        <v>41</v>
      </c>
      <c r="D226" s="47"/>
      <c r="E226" s="47"/>
      <c r="F226" s="48">
        <f>F227</f>
        <v>3994999.1</v>
      </c>
    </row>
    <row r="227" spans="1:9" s="29" customFormat="1" ht="17.25" customHeight="1">
      <c r="A227" s="19" t="s">
        <v>35</v>
      </c>
      <c r="B227" s="25" t="s">
        <v>34</v>
      </c>
      <c r="C227" s="25" t="s">
        <v>7</v>
      </c>
      <c r="D227" s="25"/>
      <c r="E227" s="25"/>
      <c r="F227" s="36">
        <f>F228</f>
        <v>3994999.1</v>
      </c>
      <c r="I227" s="40"/>
    </row>
    <row r="228" spans="1:6" s="29" customFormat="1" ht="16.5" customHeight="1">
      <c r="A228" s="19" t="s">
        <v>52</v>
      </c>
      <c r="B228" s="25" t="s">
        <v>34</v>
      </c>
      <c r="C228" s="25" t="s">
        <v>7</v>
      </c>
      <c r="D228" s="20" t="s">
        <v>132</v>
      </c>
      <c r="E228" s="25"/>
      <c r="F228" s="21">
        <f>F231</f>
        <v>3994999.1</v>
      </c>
    </row>
    <row r="229" spans="1:9" s="29" customFormat="1" ht="16.5" customHeight="1">
      <c r="A229" s="80" t="s">
        <v>94</v>
      </c>
      <c r="B229" s="53" t="s">
        <v>34</v>
      </c>
      <c r="C229" s="53" t="s">
        <v>7</v>
      </c>
      <c r="D229" s="54" t="s">
        <v>133</v>
      </c>
      <c r="E229" s="53"/>
      <c r="F229" s="56">
        <f>F230</f>
        <v>3994999.1</v>
      </c>
      <c r="H229" s="40"/>
      <c r="I229" s="40"/>
    </row>
    <row r="230" spans="1:6" s="29" customFormat="1" ht="16.5" customHeight="1">
      <c r="A230" s="80" t="s">
        <v>80</v>
      </c>
      <c r="B230" s="53" t="s">
        <v>34</v>
      </c>
      <c r="C230" s="53" t="s">
        <v>7</v>
      </c>
      <c r="D230" s="54" t="s">
        <v>148</v>
      </c>
      <c r="E230" s="53"/>
      <c r="F230" s="56">
        <f>F231</f>
        <v>3994999.1</v>
      </c>
    </row>
    <row r="231" spans="1:9" s="29" customFormat="1" ht="33">
      <c r="A231" s="80" t="s">
        <v>65</v>
      </c>
      <c r="B231" s="53" t="s">
        <v>34</v>
      </c>
      <c r="C231" s="53" t="s">
        <v>7</v>
      </c>
      <c r="D231" s="54" t="s">
        <v>148</v>
      </c>
      <c r="E231" s="53" t="s">
        <v>58</v>
      </c>
      <c r="F231" s="51">
        <v>3994999.1</v>
      </c>
      <c r="I231" s="40"/>
    </row>
    <row r="232" spans="1:7" ht="24.75" customHeight="1">
      <c r="A232" s="119" t="s">
        <v>32</v>
      </c>
      <c r="B232" s="120"/>
      <c r="C232" s="120"/>
      <c r="D232" s="120"/>
      <c r="E232" s="121"/>
      <c r="F232" s="18">
        <f>F226+F200+F168+F123+F106+F97+F83+F22+F191+F77</f>
        <v>224444835.87</v>
      </c>
      <c r="G232" s="14"/>
    </row>
    <row r="233" spans="1:10" ht="15.75">
      <c r="A233" s="69"/>
      <c r="B233" s="67"/>
      <c r="C233" s="67"/>
      <c r="D233" s="67"/>
      <c r="E233" s="68"/>
      <c r="F233" s="42"/>
      <c r="H233" s="4"/>
      <c r="I233" s="4"/>
      <c r="J233" s="4"/>
    </row>
    <row r="234" spans="1:10" ht="15.75">
      <c r="A234" s="69"/>
      <c r="B234" s="69"/>
      <c r="C234" s="69"/>
      <c r="D234" s="69"/>
      <c r="E234" s="70"/>
      <c r="F234" s="71"/>
      <c r="H234" s="4"/>
      <c r="I234" s="4"/>
      <c r="J234" s="4"/>
    </row>
    <row r="235" spans="1:6" ht="15.75">
      <c r="A235" s="69"/>
      <c r="B235" s="69"/>
      <c r="C235" s="69"/>
      <c r="D235" s="69"/>
      <c r="E235" s="70"/>
      <c r="F235" s="72"/>
    </row>
    <row r="236" spans="1:6" ht="15">
      <c r="A236" s="73"/>
      <c r="B236" s="73"/>
      <c r="C236" s="73"/>
      <c r="D236" s="73"/>
      <c r="E236" s="74"/>
      <c r="F236" s="75"/>
    </row>
    <row r="237" spans="1:6" ht="15">
      <c r="A237" s="73"/>
      <c r="B237" s="73"/>
      <c r="C237" s="73"/>
      <c r="D237" s="73"/>
      <c r="E237" s="74"/>
      <c r="F237" s="75"/>
    </row>
    <row r="238" spans="1:6" ht="15">
      <c r="A238" s="73"/>
      <c r="B238" s="73"/>
      <c r="C238" s="73"/>
      <c r="D238" s="73"/>
      <c r="E238" s="74"/>
      <c r="F238" s="75"/>
    </row>
    <row r="239" spans="1:6" ht="15">
      <c r="A239" s="73"/>
      <c r="B239" s="73"/>
      <c r="C239" s="73"/>
      <c r="D239" s="73"/>
      <c r="E239" s="74"/>
      <c r="F239" s="75"/>
    </row>
    <row r="240" spans="1:6" ht="15">
      <c r="A240" s="73"/>
      <c r="B240" s="73"/>
      <c r="C240" s="73"/>
      <c r="D240" s="73"/>
      <c r="E240" s="74"/>
      <c r="F240" s="74"/>
    </row>
    <row r="241" spans="1:6" ht="15">
      <c r="A241" s="73"/>
      <c r="B241" s="73"/>
      <c r="C241" s="73"/>
      <c r="D241" s="73"/>
      <c r="E241" s="110"/>
      <c r="F241" s="110"/>
    </row>
  </sheetData>
  <sheetProtection/>
  <mergeCells count="22">
    <mergeCell ref="C1:F1"/>
    <mergeCell ref="C2:F2"/>
    <mergeCell ref="C3:F3"/>
    <mergeCell ref="C4:F4"/>
    <mergeCell ref="C5:F5"/>
    <mergeCell ref="C6:F6"/>
    <mergeCell ref="E241:F241"/>
    <mergeCell ref="A19:A20"/>
    <mergeCell ref="F19:F20"/>
    <mergeCell ref="E19:E20"/>
    <mergeCell ref="D19:D20"/>
    <mergeCell ref="C19:C20"/>
    <mergeCell ref="B19:B20"/>
    <mergeCell ref="A232:E232"/>
    <mergeCell ref="C14:F14"/>
    <mergeCell ref="C15:F15"/>
    <mergeCell ref="C10:F10"/>
    <mergeCell ref="C11:F11"/>
    <mergeCell ref="A17:F17"/>
    <mergeCell ref="C16:F16"/>
    <mergeCell ref="C12:F12"/>
    <mergeCell ref="C13:F13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2023-10-13T13:19:05Z</cp:lastPrinted>
  <dcterms:created xsi:type="dcterms:W3CDTF">1996-10-08T23:32:33Z</dcterms:created>
  <dcterms:modified xsi:type="dcterms:W3CDTF">2023-12-25T07:21:32Z</dcterms:modified>
  <cp:category/>
  <cp:version/>
  <cp:contentType/>
  <cp:contentStatus/>
</cp:coreProperties>
</file>