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9720" windowHeight="7140" tabRatio="788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<sst xmlns="http://schemas.openxmlformats.org/spreadsheetml/2006/main" count="856" uniqueCount="194">
  <si>
    <t>Связь и информатика</t>
  </si>
  <si>
    <t>Социальное обеспечение населения</t>
  </si>
  <si>
    <t>01</t>
  </si>
  <si>
    <t>02</t>
  </si>
  <si>
    <t>03</t>
  </si>
  <si>
    <t>04</t>
  </si>
  <si>
    <t>07</t>
  </si>
  <si>
    <t>08</t>
  </si>
  <si>
    <t>Резервные фонды</t>
  </si>
  <si>
    <t>09</t>
  </si>
  <si>
    <t>10</t>
  </si>
  <si>
    <t>НАЦИОНАЛЬНАЯ ЭКОНОМИКА</t>
  </si>
  <si>
    <t>ОБРАЗОВАНИЕ</t>
  </si>
  <si>
    <t>Другие вопросы в области образования</t>
  </si>
  <si>
    <t>СОЦИАЛЬНАЯ ПОЛИТИКА</t>
  </si>
  <si>
    <t>Дошкольное образование</t>
  </si>
  <si>
    <t>ЖИЛИЩНО-КОММУНАЛЬНОЕ ХОЗЯЙСТВО</t>
  </si>
  <si>
    <t>05</t>
  </si>
  <si>
    <t>Наименование</t>
  </si>
  <si>
    <t>Под-раз-дел</t>
  </si>
  <si>
    <t>Целевая статья</t>
  </si>
  <si>
    <t>Центральный аппарат</t>
  </si>
  <si>
    <t>Раздел</t>
  </si>
  <si>
    <t>Вид расходов</t>
  </si>
  <si>
    <t>Межбюджетные трансферты</t>
  </si>
  <si>
    <t>Прочие расходы</t>
  </si>
  <si>
    <t>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</si>
  <si>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</si>
  <si>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</si>
  <si>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</si>
  <si>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</si>
  <si>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ОБЩЕГОСУДАРСТВЕННЫЕ ВОПРОСЫ</t>
  </si>
  <si>
    <t>11</t>
  </si>
  <si>
    <t>06</t>
  </si>
  <si>
    <t>Осуществление государственных полномочий в сфере административных правонарушений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</si>
  <si>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</si>
  <si>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государственных полномочий по формированию торгового реестра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</si>
  <si>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</si>
  <si>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</si>
  <si>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Осуществление государственных полномочий по созданию комиссии по делам несовершеннолетних и защите их прав</t>
  </si>
  <si>
    <t>Жилищное хозяйство</t>
  </si>
  <si>
    <t>% исполнения</t>
  </si>
  <si>
    <t>Ведомственная целевая программа "Молодежь Севера"</t>
  </si>
  <si>
    <t>Ведомственная целевая программа "Здоровье северян"</t>
  </si>
  <si>
    <t>Ведомственная целевая программа "Здоровье Северян"</t>
  </si>
  <si>
    <t>Ведомственная целевая программа "Дети Новой Земли"</t>
  </si>
  <si>
    <t>Обеспечение деятельности главы муниципального образования</t>
  </si>
  <si>
    <t>Содержание и обеспечение деятельности органов местного самоуправления</t>
  </si>
  <si>
    <t>8000100001</t>
  </si>
  <si>
    <t>810</t>
  </si>
  <si>
    <t>Обеспечение деятельности Совета депутатов МО ГО "Новая Земля"</t>
  </si>
  <si>
    <t>81001</t>
  </si>
  <si>
    <t>Аппарат Совета депутатов МО ГО "Новая Земля"</t>
  </si>
  <si>
    <t>8100100002</t>
  </si>
  <si>
    <t>Закупка товаров, работ и услуг для обеспечения государственных (муниципальных) нужд</t>
  </si>
  <si>
    <t>200</t>
  </si>
  <si>
    <t>Обеспечение деятельности Администрации МО ГО "Новая Земля"</t>
  </si>
  <si>
    <t>830</t>
  </si>
  <si>
    <t>83001</t>
  </si>
  <si>
    <t>8300100004</t>
  </si>
  <si>
    <t>100</t>
  </si>
  <si>
    <t>Иные бюджетные ассигнования</t>
  </si>
  <si>
    <t>800</t>
  </si>
  <si>
    <t>8300178700</t>
  </si>
  <si>
    <t>8300178690</t>
  </si>
  <si>
    <t>103</t>
  </si>
  <si>
    <t>10301</t>
  </si>
  <si>
    <t>1030100099</t>
  </si>
  <si>
    <t>Обеспечение деятельности Контрольно-ревизионной комиссии МО ГО "Новая Земля"</t>
  </si>
  <si>
    <t>820</t>
  </si>
  <si>
    <t>82001</t>
  </si>
  <si>
    <t>Аппарат Контрольно-ревизионной комиссии МО ГО "Новая Земля"</t>
  </si>
  <si>
    <t>8200100003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</si>
  <si>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</si>
  <si>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направления расходов</t>
  </si>
  <si>
    <t>Резервный фонд</t>
  </si>
  <si>
    <t>900</t>
  </si>
  <si>
    <t>90099</t>
  </si>
  <si>
    <t>Резервный фонд муниципального образования</t>
  </si>
  <si>
    <t>9009900006</t>
  </si>
  <si>
    <t>Ведомственная целевая программа "Предупреждение терроризма и экстремисткой деятельности в муниципальном образовании "Новая Земля"</t>
  </si>
  <si>
    <t>104</t>
  </si>
  <si>
    <t>10499</t>
  </si>
  <si>
    <t>Мероприятия по профилактике терроризма и экстремизма</t>
  </si>
  <si>
    <t>1049900027</t>
  </si>
  <si>
    <t>Ведомственная целевая программа "Профилактика правонарушений в муниципальном образовании "Новая Земля"</t>
  </si>
  <si>
    <t>105</t>
  </si>
  <si>
    <t>10599</t>
  </si>
  <si>
    <t>Мероприятия по профилактике правонарушений</t>
  </si>
  <si>
    <t>1059900028</t>
  </si>
  <si>
    <t xml:space="preserve">Ведомственная целевая программа "Противопожарная безопасность в муниципальном образовании "Новая Земля" </t>
  </si>
  <si>
    <t>10699</t>
  </si>
  <si>
    <t>Обеспечение первичных мер пожарной безопасности в границах городского округа</t>
  </si>
  <si>
    <t>1069900026</t>
  </si>
  <si>
    <t>Бюджетные учреждения МО ГО "Новая Земля"</t>
  </si>
  <si>
    <t>850</t>
  </si>
  <si>
    <t>85099</t>
  </si>
  <si>
    <t>Предоставление субсидий бюджетным, автономным учреждениям и иным некоммерческим организациям</t>
  </si>
  <si>
    <t>8509900099</t>
  </si>
  <si>
    <t>600</t>
  </si>
  <si>
    <t xml:space="preserve">Прочие мероприятия </t>
  </si>
  <si>
    <t>890</t>
  </si>
  <si>
    <t>89099</t>
  </si>
  <si>
    <t>108</t>
  </si>
  <si>
    <t>10899</t>
  </si>
  <si>
    <t>Мероприятия по энергосбережению</t>
  </si>
  <si>
    <t>1089900030</t>
  </si>
  <si>
    <t>Мероприятия по благоустройству территорий</t>
  </si>
  <si>
    <t>860</t>
  </si>
  <si>
    <t>86099</t>
  </si>
  <si>
    <t>8609900021</t>
  </si>
  <si>
    <t>8609900022</t>
  </si>
  <si>
    <t>910</t>
  </si>
  <si>
    <t>91099</t>
  </si>
  <si>
    <t>9109978620</t>
  </si>
  <si>
    <t>101</t>
  </si>
  <si>
    <t>10199</t>
  </si>
  <si>
    <t>Мероприятия в области молодежной политики, оздоровления и отдыха детей</t>
  </si>
  <si>
    <t>1019900025</t>
  </si>
  <si>
    <t>Меры социальной поддержки населения</t>
  </si>
  <si>
    <t>1019900031</t>
  </si>
  <si>
    <t>1019900099</t>
  </si>
  <si>
    <t>102</t>
  </si>
  <si>
    <t>10299</t>
  </si>
  <si>
    <t>Мероприятия в области образования</t>
  </si>
  <si>
    <t>1029900024</t>
  </si>
  <si>
    <t>Социальное обеспечение и иные выплаты населению</t>
  </si>
  <si>
    <t>300</t>
  </si>
  <si>
    <t>10799</t>
  </si>
  <si>
    <t>1079900024</t>
  </si>
  <si>
    <t>Публичные нормативные обязательства</t>
  </si>
  <si>
    <t>91002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</si>
  <si>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</si>
  <si>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9100278390</t>
  </si>
  <si>
    <t>Мероприятия в сфере культуры и кинематографии</t>
  </si>
  <si>
    <t>8909900023</t>
  </si>
  <si>
    <t>1029900023</t>
  </si>
  <si>
    <t>1079900023</t>
  </si>
  <si>
    <t>89002</t>
  </si>
  <si>
    <t>Мероприятия в области социальной поитики</t>
  </si>
  <si>
    <t>8900200031</t>
  </si>
  <si>
    <t>10102</t>
  </si>
  <si>
    <t>1010200031</t>
  </si>
  <si>
    <t>10202</t>
  </si>
  <si>
    <t>1020200031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</si>
  <si>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</si>
  <si>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9100278650</t>
  </si>
  <si>
    <t>Массовый спорт</t>
  </si>
  <si>
    <t>Мероприятия в сфере физической культуры и спорта</t>
  </si>
  <si>
    <t>1079900029</t>
  </si>
  <si>
    <t>Дополнительное образование детей</t>
  </si>
  <si>
    <t>Прочие мероприятия</t>
  </si>
  <si>
    <t>Профессиональная подготовка, переподготовка и повышение квалификации</t>
  </si>
  <si>
    <t>80001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</si>
  <si>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</si>
  <si>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8300178791</t>
  </si>
  <si>
    <t>Осуществление государственных полномочий по организации и осуществлению деятельности по опеке и попечительству</t>
  </si>
  <si>
    <t>8300178792</t>
  </si>
  <si>
    <t>Ведомственная целевая программа "Совершенствование и развитие муниципальной службы, получение дополнительного профессионального образования"</t>
  </si>
  <si>
    <t>НАЦИОНАЛЬНАЯ БЕЗОПАСНОСТЬ И ПРАВООХРАНИТЕЛЬНАЯ ДЕЯТЕЛЬНОСТЬ</t>
  </si>
  <si>
    <t xml:space="preserve">106 </t>
  </si>
  <si>
    <t>Транспорт</t>
  </si>
  <si>
    <t>Ведомственная целевая программа "Энергосбережение и повышение энергетической эффективности в муниципальном образовании "Новая Земля"</t>
  </si>
  <si>
    <t xml:space="preserve">07 </t>
  </si>
  <si>
    <t>Молодежная политика</t>
  </si>
  <si>
    <t xml:space="preserve">101 </t>
  </si>
  <si>
    <t xml:space="preserve">107 </t>
  </si>
  <si>
    <t xml:space="preserve">Мероприятия в сфере культуры  </t>
  </si>
  <si>
    <t xml:space="preserve">КУЛЬТУРА, КИНЕМАТОГРАФИЯ </t>
  </si>
  <si>
    <t>Культура</t>
  </si>
  <si>
    <t>Другие вопросы в области культуры, кинематографии</t>
  </si>
  <si>
    <t>ЗДРАВООХРАНЕНИЕ</t>
  </si>
  <si>
    <t>Пенсионное обеспечение</t>
  </si>
  <si>
    <t>Мероприятия в области социальной политики</t>
  </si>
  <si>
    <t>ФИЗИЧЕСКАЯ КУЛЬТУРА И СПОРТ</t>
  </si>
  <si>
    <t>ПРИЛОЖЕНИЕ № 2</t>
  </si>
  <si>
    <t>Пособия, компенсации и иные социальные выплаты гражданам, кроме публичных нормативных обязательств</t>
  </si>
  <si>
    <t>8300178793</t>
  </si>
  <si>
    <t>Ведомственная целевая программа "Благоустройство городского округа "Новая Земля" и формирование комфортной среды"</t>
  </si>
  <si>
    <t xml:space="preserve">Мероприятия по благоустройству </t>
  </si>
  <si>
    <t>Другие вопросы в области здравоохранения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</si>
  <si>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</si>
  <si>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</si>
  <si>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990</t>
  </si>
  <si>
    <t>99000</t>
  </si>
  <si>
    <t>9900000099</t>
  </si>
  <si>
    <t>Бюджетные ассигнования на 2022 г. (сумма), руб.</t>
  </si>
  <si>
    <t>Муниципальная программа МО ГО "Новая Земля" "Формирование современной городской среды МО ГО "Новая Земля"</t>
  </si>
  <si>
    <t>Мероприятия по формированию современной городской среды МО ГО "Новая Земля"</t>
  </si>
  <si>
    <t>Благоустройство общественных территорий</t>
  </si>
  <si>
    <t>ВСЕГО   РАСХОДОВ</t>
  </si>
  <si>
    <t>Расходы местного бюджета за 2 квартал 2022 г.</t>
  </si>
  <si>
    <t>Исполнено на 01.07.2022 г. (сумма), руб.</t>
  </si>
  <si>
    <t xml:space="preserve"> к Постановлению администрации МО ГО "Новая Земля" "Об утверждении отчета об исполнении местного бюджета МО ГО "Новая Земля" за 2 квартал 2022 года"                                                                                                                                                      от "26"  июля 2022 № 20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</si>
</sst>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_-* #,##0.0_р_._-;\-* #,##0.0_р_._-;_-* &quot;-&quot;??_р_._-;_-@_-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2" fontId="5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left" vertical="center"/>
    </xf>
    <xf numFmtId="49" fontId="8" fillId="33" borderId="13" xfId="0" applyNumberFormat="1" applyFont="1" applyFill="1" applyBorder="1" applyAlignment="1">
      <alignment horizontal="center" vertical="center"/>
    </xf>
    <xf numFmtId="171" fontId="8" fillId="33" borderId="13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8" fillId="0" borderId="13" xfId="0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vertical="center"/>
    </xf>
    <xf numFmtId="171" fontId="8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left" vertical="center"/>
    </xf>
    <xf numFmtId="171" fontId="9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left" vertical="center"/>
    </xf>
    <xf numFmtId="171" fontId="10" fillId="0" borderId="13" xfId="0" applyNumberFormat="1" applyFont="1" applyBorder="1" applyAlignment="1">
      <alignment horizontal="center" vertical="center"/>
    </xf>
    <xf numFmtId="0" fontId="10" fillId="35" borderId="13" xfId="0" applyFont="1" applyFill="1" applyBorder="1" applyAlignment="1">
      <alignment horizontal="left" vertical="center" wrapText="1"/>
    </xf>
    <xf numFmtId="49" fontId="10" fillId="35" borderId="13" xfId="0" applyNumberFormat="1" applyFont="1" applyFill="1" applyBorder="1" applyAlignment="1">
      <alignment horizontal="center" vertical="center"/>
    </xf>
    <xf numFmtId="171" fontId="10" fillId="35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left" vertical="center"/>
    </xf>
    <xf numFmtId="0" fontId="10" fillId="34" borderId="13" xfId="0" applyFont="1" applyFill="1" applyBorder="1" applyAlignment="1">
      <alignment horizontal="left" vertical="center" wrapText="1"/>
    </xf>
    <xf numFmtId="49" fontId="10" fillId="34" borderId="13" xfId="0" applyNumberFormat="1" applyFont="1" applyFill="1" applyBorder="1" applyAlignment="1">
      <alignment horizontal="center" vertical="center"/>
    </xf>
    <xf numFmtId="49" fontId="10" fillId="34" borderId="13" xfId="0" applyNumberFormat="1" applyFont="1" applyFill="1" applyBorder="1" applyAlignment="1">
      <alignment horizontal="left" vertical="center"/>
    </xf>
    <xf numFmtId="171" fontId="10" fillId="34" borderId="13" xfId="0" applyNumberFormat="1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left" vertical="center" wrapText="1"/>
    </xf>
    <xf numFmtId="49" fontId="9" fillId="34" borderId="13" xfId="0" applyNumberFormat="1" applyFont="1" applyFill="1" applyBorder="1" applyAlignment="1">
      <alignment horizontal="center" vertical="center"/>
    </xf>
    <xf numFmtId="49" fontId="9" fillId="34" borderId="13" xfId="0" applyNumberFormat="1" applyFont="1" applyFill="1" applyBorder="1" applyAlignment="1">
      <alignment horizontal="left" vertical="center"/>
    </xf>
    <xf numFmtId="171" fontId="9" fillId="34" borderId="13" xfId="0" applyNumberFormat="1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 horizontal="left" vertical="center" wrapText="1"/>
    </xf>
    <xf numFmtId="49" fontId="55" fillId="34" borderId="13" xfId="0" applyNumberFormat="1" applyFont="1" applyFill="1" applyBorder="1" applyAlignment="1">
      <alignment horizontal="center" vertical="center"/>
    </xf>
    <xf numFmtId="49" fontId="55" fillId="34" borderId="13" xfId="0" applyNumberFormat="1" applyFont="1" applyFill="1" applyBorder="1" applyAlignment="1">
      <alignment horizontal="left" vertical="center"/>
    </xf>
    <xf numFmtId="171" fontId="55" fillId="34" borderId="13" xfId="0" applyNumberFormat="1" applyFont="1" applyFill="1" applyBorder="1" applyAlignment="1">
      <alignment horizontal="center" vertical="center"/>
    </xf>
    <xf numFmtId="0" fontId="56" fillId="34" borderId="13" xfId="0" applyFont="1" applyFill="1" applyBorder="1" applyAlignment="1">
      <alignment horizontal="left" vertical="center" wrapText="1"/>
    </xf>
    <xf numFmtId="49" fontId="56" fillId="34" borderId="13" xfId="0" applyNumberFormat="1" applyFont="1" applyFill="1" applyBorder="1" applyAlignment="1">
      <alignment horizontal="center" vertical="center"/>
    </xf>
    <xf numFmtId="49" fontId="56" fillId="34" borderId="13" xfId="0" applyNumberFormat="1" applyFont="1" applyFill="1" applyBorder="1" applyAlignment="1">
      <alignment horizontal="left" vertical="center"/>
    </xf>
    <xf numFmtId="171" fontId="56" fillId="34" borderId="13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left" vertical="center"/>
    </xf>
    <xf numFmtId="49" fontId="8" fillId="35" borderId="13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49" fontId="8" fillId="34" borderId="13" xfId="0" applyNumberFormat="1" applyFont="1" applyFill="1" applyBorder="1" applyAlignment="1">
      <alignment horizontal="left" vertical="center"/>
    </xf>
    <xf numFmtId="0" fontId="8" fillId="0" borderId="13" xfId="0" applyFont="1" applyBorder="1" applyAlignment="1">
      <alignment/>
    </xf>
    <xf numFmtId="0" fontId="10" fillId="0" borderId="13" xfId="0" applyFont="1" applyBorder="1" applyAlignment="1">
      <alignment wrapText="1"/>
    </xf>
    <xf numFmtId="49" fontId="9" fillId="0" borderId="13" xfId="0" applyNumberFormat="1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wrapText="1"/>
    </xf>
    <xf numFmtId="49" fontId="8" fillId="34" borderId="13" xfId="0" applyNumberFormat="1" applyFont="1" applyFill="1" applyBorder="1" applyAlignment="1">
      <alignment horizontal="center" vertical="center"/>
    </xf>
    <xf numFmtId="171" fontId="8" fillId="34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left" vertical="center"/>
    </xf>
    <xf numFmtId="0" fontId="8" fillId="0" borderId="13" xfId="0" applyFont="1" applyBorder="1" applyAlignment="1">
      <alignment wrapText="1"/>
    </xf>
    <xf numFmtId="0" fontId="9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2" fontId="9" fillId="34" borderId="13" xfId="0" applyNumberFormat="1" applyFont="1" applyFill="1" applyBorder="1" applyAlignment="1">
      <alignment horizontal="left" vertical="center" wrapText="1"/>
    </xf>
    <xf numFmtId="2" fontId="9" fillId="34" borderId="13" xfId="0" applyNumberFormat="1" applyFont="1" applyFill="1" applyBorder="1" applyAlignment="1">
      <alignment horizontal="center" vertical="center"/>
    </xf>
    <xf numFmtId="179" fontId="9" fillId="34" borderId="13" xfId="60" applyFont="1" applyFill="1" applyBorder="1" applyAlignment="1">
      <alignment horizontal="center" vertical="center"/>
    </xf>
    <xf numFmtId="2" fontId="10" fillId="34" borderId="13" xfId="0" applyNumberFormat="1" applyFont="1" applyFill="1" applyBorder="1" applyAlignment="1">
      <alignment horizontal="left" vertical="center" wrapText="1"/>
    </xf>
    <xf numFmtId="2" fontId="10" fillId="34" borderId="13" xfId="0" applyNumberFormat="1" applyFont="1" applyFill="1" applyBorder="1" applyAlignment="1">
      <alignment horizontal="center" vertical="center"/>
    </xf>
    <xf numFmtId="179" fontId="10" fillId="34" borderId="13" xfId="6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left" vertical="center"/>
    </xf>
    <xf numFmtId="0" fontId="57" fillId="33" borderId="13" xfId="0" applyFont="1" applyFill="1" applyBorder="1" applyAlignment="1">
      <alignment horizontal="left" vertical="center" wrapText="1"/>
    </xf>
    <xf numFmtId="49" fontId="57" fillId="33" borderId="13" xfId="0" applyNumberFormat="1" applyFont="1" applyFill="1" applyBorder="1" applyAlignment="1">
      <alignment horizontal="center" vertical="center"/>
    </xf>
    <xf numFmtId="49" fontId="57" fillId="33" borderId="13" xfId="0" applyNumberFormat="1" applyFont="1" applyFill="1" applyBorder="1" applyAlignment="1">
      <alignment horizontal="left" vertical="center"/>
    </xf>
    <xf numFmtId="171" fontId="57" fillId="33" borderId="13" xfId="0" applyNumberFormat="1" applyFont="1" applyFill="1" applyBorder="1" applyAlignment="1">
      <alignment horizontal="center" vertical="center"/>
    </xf>
    <xf numFmtId="49" fontId="57" fillId="34" borderId="13" xfId="0" applyNumberFormat="1" applyFont="1" applyFill="1" applyBorder="1" applyAlignment="1">
      <alignment horizontal="center" vertical="center"/>
    </xf>
    <xf numFmtId="49" fontId="57" fillId="34" borderId="13" xfId="0" applyNumberFormat="1" applyFont="1" applyFill="1" applyBorder="1" applyAlignment="1">
      <alignment horizontal="left" vertical="center"/>
    </xf>
    <xf numFmtId="171" fontId="56" fillId="0" borderId="13" xfId="0" applyNumberFormat="1" applyFont="1" applyBorder="1" applyAlignment="1">
      <alignment horizontal="center" vertical="center"/>
    </xf>
    <xf numFmtId="2" fontId="10" fillId="34" borderId="14" xfId="0" applyNumberFormat="1" applyFont="1" applyFill="1" applyBorder="1" applyAlignment="1">
      <alignment horizontal="left" vertical="center" wrapText="1"/>
    </xf>
    <xf numFmtId="2" fontId="10" fillId="34" borderId="15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1" fontId="5" fillId="0" borderId="0" xfId="0" applyNumberFormat="1" applyFont="1" applyAlignment="1">
      <alignment/>
    </xf>
    <xf numFmtId="171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34" borderId="0" xfId="0" applyFont="1" applyFill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34" borderId="0" xfId="0" applyFont="1" applyFill="1" applyAlignment="1">
      <alignment/>
    </xf>
    <xf numFmtId="0" fontId="0" fillId="34" borderId="0" xfId="0" applyFill="1" applyAlignment="1">
      <alignment/>
    </xf>
    <xf numFmtId="171" fontId="9" fillId="0" borderId="13" xfId="0" applyNumberFormat="1" applyFont="1" applyFill="1" applyBorder="1" applyAlignment="1">
      <alignment horizontal="center" vertical="center"/>
    </xf>
    <xf numFmtId="171" fontId="8" fillId="0" borderId="13" xfId="0" applyNumberFormat="1" applyFont="1" applyFill="1" applyBorder="1" applyAlignment="1">
      <alignment horizontal="center" vertical="center"/>
    </xf>
    <xf numFmtId="171" fontId="10" fillId="34" borderId="13" xfId="0" applyNumberFormat="1" applyFont="1" applyFill="1" applyBorder="1" applyAlignment="1">
      <alignment horizontal="left" vertical="center"/>
    </xf>
    <xf numFmtId="192" fontId="8" fillId="33" borderId="13" xfId="0" applyNumberFormat="1" applyFont="1" applyFill="1" applyBorder="1" applyAlignment="1">
      <alignment horizontal="center" vertical="center"/>
    </xf>
    <xf numFmtId="192" fontId="8" fillId="34" borderId="13" xfId="0" applyNumberFormat="1" applyFont="1" applyFill="1" applyBorder="1" applyAlignment="1">
      <alignment horizontal="center" vertical="center"/>
    </xf>
    <xf numFmtId="192" fontId="9" fillId="0" borderId="13" xfId="0" applyNumberFormat="1" applyFont="1" applyBorder="1" applyAlignment="1">
      <alignment horizontal="center" vertical="center"/>
    </xf>
    <xf numFmtId="192" fontId="10" fillId="0" borderId="13" xfId="0" applyNumberFormat="1" applyFont="1" applyBorder="1" applyAlignment="1">
      <alignment horizontal="center" vertical="center"/>
    </xf>
    <xf numFmtId="192" fontId="10" fillId="35" borderId="13" xfId="0" applyNumberFormat="1" applyFont="1" applyFill="1" applyBorder="1" applyAlignment="1">
      <alignment horizontal="center" vertical="center"/>
    </xf>
    <xf numFmtId="192" fontId="10" fillId="34" borderId="13" xfId="0" applyNumberFormat="1" applyFont="1" applyFill="1" applyBorder="1" applyAlignment="1">
      <alignment horizontal="center" vertical="center"/>
    </xf>
    <xf numFmtId="192" fontId="0" fillId="34" borderId="13" xfId="0" applyNumberFormat="1" applyFill="1" applyBorder="1" applyAlignment="1">
      <alignment/>
    </xf>
    <xf numFmtId="192" fontId="56" fillId="34" borderId="13" xfId="0" applyNumberFormat="1" applyFont="1" applyFill="1" applyBorder="1" applyAlignment="1">
      <alignment horizontal="center" vertical="center"/>
    </xf>
    <xf numFmtId="192" fontId="8" fillId="0" borderId="13" xfId="0" applyNumberFormat="1" applyFont="1" applyBorder="1" applyAlignment="1">
      <alignment horizontal="center" vertical="center"/>
    </xf>
    <xf numFmtId="192" fontId="9" fillId="34" borderId="13" xfId="0" applyNumberFormat="1" applyFont="1" applyFill="1" applyBorder="1" applyAlignment="1">
      <alignment horizontal="center" vertical="center"/>
    </xf>
    <xf numFmtId="192" fontId="9" fillId="34" borderId="13" xfId="60" applyNumberFormat="1" applyFont="1" applyFill="1" applyBorder="1" applyAlignment="1">
      <alignment horizontal="center" vertical="center"/>
    </xf>
    <xf numFmtId="192" fontId="10" fillId="34" borderId="13" xfId="60" applyNumberFormat="1" applyFont="1" applyFill="1" applyBorder="1" applyAlignment="1">
      <alignment horizontal="center" vertical="center"/>
    </xf>
    <xf numFmtId="192" fontId="56" fillId="0" borderId="13" xfId="0" applyNumberFormat="1" applyFont="1" applyBorder="1" applyAlignment="1">
      <alignment horizontal="center" vertical="center"/>
    </xf>
    <xf numFmtId="171" fontId="57" fillId="0" borderId="13" xfId="0" applyNumberFormat="1" applyFont="1" applyBorder="1" applyAlignment="1">
      <alignment horizontal="center" vertical="center"/>
    </xf>
    <xf numFmtId="192" fontId="8" fillId="0" borderId="13" xfId="0" applyNumberFormat="1" applyFont="1" applyFill="1" applyBorder="1" applyAlignment="1">
      <alignment horizontal="center" vertical="center"/>
    </xf>
    <xf numFmtId="0" fontId="0" fillId="17" borderId="0" xfId="0" applyFill="1" applyAlignment="1">
      <alignment/>
    </xf>
    <xf numFmtId="171" fontId="10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4" borderId="13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0" xfId="0" applyFont="1" applyAlignment="1">
      <alignment horizontal="right"/>
    </xf>
    <xf numFmtId="179" fontId="11" fillId="0" borderId="16" xfId="60" applyFont="1" applyBorder="1" applyAlignment="1">
      <alignment horizontal="center" vertical="center" wrapText="1"/>
    </xf>
    <xf numFmtId="179" fontId="11" fillId="0" borderId="17" xfId="60" applyFont="1" applyBorder="1" applyAlignment="1">
      <alignment horizontal="center" vertical="center" wrapText="1"/>
    </xf>
    <xf numFmtId="2" fontId="11" fillId="0" borderId="18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79" fontId="11" fillId="0" borderId="26" xfId="60" applyFont="1" applyBorder="1" applyAlignment="1">
      <alignment horizontal="center" vertical="center" wrapText="1"/>
    </xf>
    <xf numFmtId="179" fontId="11" fillId="0" borderId="27" xfId="6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8" fillId="0" borderId="28" xfId="0" applyNumberFormat="1" applyFont="1" applyBorder="1" applyAlignment="1">
      <alignment vertical="center"/>
    </xf>
    <xf numFmtId="49" fontId="8" fillId="0" borderId="29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227"/>
  <sheetViews>
    <sheetView tabSelected="1" zoomScale="115" zoomScaleNormal="115" zoomScalePageLayoutView="0" workbookViewId="0" topLeftCell="A1">
      <selection activeCell="F2" sqref="F2:H6"/>
    </sheetView>
  </sheetViews>
  <sheetFormatPr defaultColWidth="9.140625" defaultRowHeight="12.75"/>
  <cols>
    <col min="1" max="1" width="91.8515625" style="2" customWidth="1"/>
    <col min="2" max="2" width="4.57421875" style="2" customWidth="1"/>
    <col min="3" max="3" width="4.7109375" style="2" customWidth="1"/>
    <col min="4" max="4" width="14.28125" style="2" customWidth="1"/>
    <col min="5" max="5" width="6.421875" style="2" customWidth="1"/>
    <col min="6" max="6" width="21.28125" style="2" customWidth="1"/>
    <col min="7" max="7" width="21.57421875" style="2" customWidth="1"/>
    <col min="8" max="8" width="15.00390625" style="2" customWidth="1"/>
    <col min="9" max="16384" width="9.140625" style="2" customWidth="1"/>
  </cols>
  <sheetData>
    <row r="1" spans="6:8" ht="12.75">
      <c r="F1" s="135" t="s">
        <v>175</v>
      </c>
      <c r="G1" s="135"/>
      <c r="H1" s="135"/>
    </row>
    <row r="2" spans="3:14" ht="12.75" customHeight="1">
      <c r="C2" s="86"/>
      <c r="D2" s="86"/>
      <c r="E2" s="86"/>
      <c r="F2" s="125" t="s">
        <v>193</v>
      </c>
      <c r="G2" s="125"/>
      <c r="H2" s="125"/>
      <c r="I2" s="1"/>
      <c r="J2" s="1"/>
      <c r="K2" s="1"/>
      <c r="L2" s="1"/>
      <c r="M2" s="1"/>
      <c r="N2" s="1"/>
    </row>
    <row r="3" spans="3:14" ht="15.75">
      <c r="C3" s="87"/>
      <c r="D3" s="87"/>
      <c r="E3" s="87"/>
      <c r="F3" s="125"/>
      <c r="G3" s="125"/>
      <c r="H3" s="125"/>
      <c r="I3" s="1"/>
      <c r="J3" s="1"/>
      <c r="K3" s="1"/>
      <c r="L3" s="1"/>
      <c r="M3" s="1"/>
      <c r="N3" s="1"/>
    </row>
    <row r="4" spans="3:14" ht="15.75">
      <c r="C4" s="87"/>
      <c r="D4" s="87"/>
      <c r="E4" s="87"/>
      <c r="F4" s="125"/>
      <c r="G4" s="125"/>
      <c r="H4" s="125"/>
      <c r="I4" s="1"/>
      <c r="J4" s="1"/>
      <c r="K4" s="1"/>
      <c r="L4" s="1"/>
      <c r="M4" s="1"/>
      <c r="N4" s="1"/>
    </row>
    <row r="5" spans="3:14" ht="15.75">
      <c r="C5" s="87"/>
      <c r="D5" s="87"/>
      <c r="E5" s="87"/>
      <c r="F5" s="125"/>
      <c r="G5" s="125"/>
      <c r="H5" s="125"/>
      <c r="I5" s="1"/>
      <c r="J5" s="1"/>
      <c r="K5" s="1"/>
      <c r="L5" s="1"/>
      <c r="M5" s="1"/>
      <c r="N5" s="1"/>
    </row>
    <row r="6" spans="3:14" ht="15.75">
      <c r="C6" s="87"/>
      <c r="D6" s="87"/>
      <c r="E6" s="87"/>
      <c r="F6" s="125"/>
      <c r="G6" s="125"/>
      <c r="H6" s="125"/>
      <c r="I6" s="1"/>
      <c r="J6" s="1"/>
      <c r="K6" s="1"/>
      <c r="L6" s="1"/>
      <c r="M6" s="1"/>
      <c r="N6" s="1"/>
    </row>
    <row r="7" spans="2:6" ht="15.75">
      <c r="B7" s="3"/>
      <c r="C7" s="87"/>
      <c r="D7" s="87"/>
      <c r="E7" s="87"/>
      <c r="F7" s="87"/>
    </row>
    <row r="8" ht="15" customHeight="1">
      <c r="E8" s="4"/>
    </row>
    <row r="9" spans="1:6" ht="63" customHeight="1">
      <c r="A9" s="126" t="s">
        <v>191</v>
      </c>
      <c r="B9" s="126"/>
      <c r="C9" s="126"/>
      <c r="D9" s="126"/>
      <c r="E9" s="126"/>
      <c r="F9" s="126"/>
    </row>
    <row r="10" ht="23.25" customHeight="1" thickBot="1"/>
    <row r="11" spans="1:8" ht="26.25" customHeight="1">
      <c r="A11" s="127" t="s">
        <v>18</v>
      </c>
      <c r="B11" s="129" t="s">
        <v>22</v>
      </c>
      <c r="C11" s="129" t="s">
        <v>19</v>
      </c>
      <c r="D11" s="129" t="s">
        <v>20</v>
      </c>
      <c r="E11" s="131" t="s">
        <v>23</v>
      </c>
      <c r="F11" s="133" t="s">
        <v>186</v>
      </c>
      <c r="G11" s="121" t="s">
        <v>192</v>
      </c>
      <c r="H11" s="123" t="s">
        <v>41</v>
      </c>
    </row>
    <row r="12" spans="1:8" ht="35.25" customHeight="1" thickBot="1">
      <c r="A12" s="128"/>
      <c r="B12" s="130"/>
      <c r="C12" s="130"/>
      <c r="D12" s="130"/>
      <c r="E12" s="132"/>
      <c r="F12" s="134"/>
      <c r="G12" s="122"/>
      <c r="H12" s="124"/>
    </row>
    <row r="13" spans="1:8" s="88" customFormat="1" ht="15.75">
      <c r="A13" s="5">
        <v>1</v>
      </c>
      <c r="B13" s="6">
        <v>2</v>
      </c>
      <c r="C13" s="6">
        <v>3</v>
      </c>
      <c r="D13" s="6">
        <v>4</v>
      </c>
      <c r="E13" s="7">
        <v>5</v>
      </c>
      <c r="F13" s="8">
        <v>6</v>
      </c>
      <c r="G13" s="8">
        <v>7</v>
      </c>
      <c r="H13" s="8">
        <v>8</v>
      </c>
    </row>
    <row r="14" spans="1:8" s="12" customFormat="1" ht="22.5" customHeight="1">
      <c r="A14" s="9" t="s">
        <v>31</v>
      </c>
      <c r="B14" s="10" t="s">
        <v>2</v>
      </c>
      <c r="C14" s="10" t="s">
        <v>26</v>
      </c>
      <c r="D14" s="10"/>
      <c r="E14" s="10"/>
      <c r="F14" s="11">
        <f>F15+F20+F27+F52+F59</f>
        <v>46884517.25000001</v>
      </c>
      <c r="G14" s="11">
        <f>G15+G20+G27+G52</f>
        <v>20185472.669999998</v>
      </c>
      <c r="H14" s="100">
        <f>+G14/F14*100</f>
        <v>43.05360032260969</v>
      </c>
    </row>
    <row r="15" spans="1:8" s="89" customFormat="1" ht="35.25" customHeight="1">
      <c r="A15" s="13" t="s">
        <v>38</v>
      </c>
      <c r="B15" s="14" t="s">
        <v>2</v>
      </c>
      <c r="C15" s="14" t="s">
        <v>3</v>
      </c>
      <c r="D15" s="14"/>
      <c r="E15" s="14"/>
      <c r="F15" s="15">
        <f>F18</f>
        <v>4190840.77</v>
      </c>
      <c r="G15" s="98">
        <f>G18</f>
        <v>1423110.89</v>
      </c>
      <c r="H15" s="101">
        <f>+G15/F15*100</f>
        <v>33.957646403253825</v>
      </c>
    </row>
    <row r="16" spans="1:8" s="89" customFormat="1" ht="21" customHeight="1">
      <c r="A16" s="16" t="s">
        <v>46</v>
      </c>
      <c r="B16" s="17" t="s">
        <v>2</v>
      </c>
      <c r="C16" s="17" t="s">
        <v>3</v>
      </c>
      <c r="D16" s="18" t="s">
        <v>62</v>
      </c>
      <c r="E16" s="17"/>
      <c r="F16" s="19">
        <f aca="true" t="shared" si="0" ref="F16:G18">F17</f>
        <v>4190840.77</v>
      </c>
      <c r="G16" s="19">
        <f t="shared" si="0"/>
        <v>1423110.89</v>
      </c>
      <c r="H16" s="102"/>
    </row>
    <row r="17" spans="1:8" s="89" customFormat="1" ht="21.75" customHeight="1">
      <c r="A17" s="20" t="s">
        <v>47</v>
      </c>
      <c r="B17" s="21" t="s">
        <v>2</v>
      </c>
      <c r="C17" s="21" t="s">
        <v>3</v>
      </c>
      <c r="D17" s="22" t="s">
        <v>153</v>
      </c>
      <c r="E17" s="14"/>
      <c r="F17" s="23">
        <f t="shared" si="0"/>
        <v>4190840.77</v>
      </c>
      <c r="G17" s="23">
        <f t="shared" si="0"/>
        <v>1423110.89</v>
      </c>
      <c r="H17" s="103"/>
    </row>
    <row r="18" spans="1:8" s="89" customFormat="1" ht="20.25" customHeight="1">
      <c r="A18" s="20" t="s">
        <v>27</v>
      </c>
      <c r="B18" s="21" t="s">
        <v>2</v>
      </c>
      <c r="C18" s="21" t="s">
        <v>3</v>
      </c>
      <c r="D18" s="22" t="s">
        <v>48</v>
      </c>
      <c r="E18" s="14"/>
      <c r="F18" s="23">
        <f t="shared" si="0"/>
        <v>4190840.77</v>
      </c>
      <c r="G18" s="23">
        <f t="shared" si="0"/>
        <v>1423110.89</v>
      </c>
      <c r="H18" s="103"/>
    </row>
    <row r="19" spans="1:8" s="89" customFormat="1" ht="49.5">
      <c r="A19" s="24" t="s">
        <v>73</v>
      </c>
      <c r="B19" s="25" t="s">
        <v>2</v>
      </c>
      <c r="C19" s="25" t="s">
        <v>3</v>
      </c>
      <c r="D19" s="22" t="s">
        <v>48</v>
      </c>
      <c r="E19" s="25" t="s">
        <v>60</v>
      </c>
      <c r="F19" s="26">
        <v>4190840.77</v>
      </c>
      <c r="G19" s="26">
        <v>1423110.89</v>
      </c>
      <c r="H19" s="104"/>
    </row>
    <row r="20" spans="1:8" s="90" customFormat="1" ht="49.5">
      <c r="A20" s="13" t="s">
        <v>28</v>
      </c>
      <c r="B20" s="14" t="s">
        <v>2</v>
      </c>
      <c r="C20" s="14" t="s">
        <v>4</v>
      </c>
      <c r="D20" s="27"/>
      <c r="E20" s="14"/>
      <c r="F20" s="15">
        <f>F23</f>
        <v>5103013.83</v>
      </c>
      <c r="G20" s="98">
        <f>G23</f>
        <v>2349985.45</v>
      </c>
      <c r="H20" s="101">
        <f>+G20/F20*100</f>
        <v>46.050932415364436</v>
      </c>
    </row>
    <row r="21" spans="1:8" s="90" customFormat="1" ht="17.25">
      <c r="A21" s="16" t="s">
        <v>50</v>
      </c>
      <c r="B21" s="17" t="s">
        <v>2</v>
      </c>
      <c r="C21" s="17" t="s">
        <v>4</v>
      </c>
      <c r="D21" s="18" t="s">
        <v>49</v>
      </c>
      <c r="E21" s="17"/>
      <c r="F21" s="19">
        <f>F22</f>
        <v>5103013.83</v>
      </c>
      <c r="G21" s="19">
        <f>G22</f>
        <v>2349985.45</v>
      </c>
      <c r="H21" s="102"/>
    </row>
    <row r="22" spans="1:8" s="90" customFormat="1" ht="16.5">
      <c r="A22" s="20" t="s">
        <v>47</v>
      </c>
      <c r="B22" s="21" t="s">
        <v>2</v>
      </c>
      <c r="C22" s="21" t="s">
        <v>4</v>
      </c>
      <c r="D22" s="22" t="s">
        <v>51</v>
      </c>
      <c r="E22" s="21"/>
      <c r="F22" s="23">
        <f>F23</f>
        <v>5103013.83</v>
      </c>
      <c r="G22" s="23">
        <f>G23</f>
        <v>2349985.45</v>
      </c>
      <c r="H22" s="103"/>
    </row>
    <row r="23" spans="1:8" ht="21.75" customHeight="1">
      <c r="A23" s="20" t="s">
        <v>52</v>
      </c>
      <c r="B23" s="21" t="s">
        <v>2</v>
      </c>
      <c r="C23" s="21" t="s">
        <v>4</v>
      </c>
      <c r="D23" s="22" t="s">
        <v>53</v>
      </c>
      <c r="E23" s="21"/>
      <c r="F23" s="23">
        <f>SUM(F24:F26)</f>
        <v>5103013.83</v>
      </c>
      <c r="G23" s="23">
        <f>SUM(G24:G25)+G26</f>
        <v>2349985.45</v>
      </c>
      <c r="H23" s="103"/>
    </row>
    <row r="24" spans="1:8" s="91" customFormat="1" ht="49.5">
      <c r="A24" s="28" t="s">
        <v>73</v>
      </c>
      <c r="B24" s="29" t="s">
        <v>2</v>
      </c>
      <c r="C24" s="29" t="s">
        <v>4</v>
      </c>
      <c r="D24" s="30" t="s">
        <v>53</v>
      </c>
      <c r="E24" s="29" t="s">
        <v>60</v>
      </c>
      <c r="F24" s="31">
        <v>3951256.04</v>
      </c>
      <c r="G24" s="31">
        <v>1754512.3</v>
      </c>
      <c r="H24" s="105"/>
    </row>
    <row r="25" spans="1:8" s="91" customFormat="1" ht="33">
      <c r="A25" s="28" t="s">
        <v>54</v>
      </c>
      <c r="B25" s="29" t="s">
        <v>2</v>
      </c>
      <c r="C25" s="29" t="s">
        <v>4</v>
      </c>
      <c r="D25" s="30" t="s">
        <v>53</v>
      </c>
      <c r="E25" s="29" t="s">
        <v>55</v>
      </c>
      <c r="F25" s="31">
        <v>1151257.79</v>
      </c>
      <c r="G25" s="31">
        <v>595473.07</v>
      </c>
      <c r="H25" s="105"/>
    </row>
    <row r="26" spans="1:8" s="96" customFormat="1" ht="16.5">
      <c r="A26" s="28" t="s">
        <v>61</v>
      </c>
      <c r="B26" s="29" t="s">
        <v>2</v>
      </c>
      <c r="C26" s="29" t="s">
        <v>4</v>
      </c>
      <c r="D26" s="30" t="s">
        <v>53</v>
      </c>
      <c r="E26" s="29" t="s">
        <v>62</v>
      </c>
      <c r="F26" s="31">
        <v>500</v>
      </c>
      <c r="G26" s="99">
        <v>0.08</v>
      </c>
      <c r="H26" s="106"/>
    </row>
    <row r="27" spans="1:8" s="90" customFormat="1" ht="49.5">
      <c r="A27" s="13" t="s">
        <v>29</v>
      </c>
      <c r="B27" s="14" t="s">
        <v>2</v>
      </c>
      <c r="C27" s="14" t="s">
        <v>5</v>
      </c>
      <c r="D27" s="27"/>
      <c r="E27" s="14"/>
      <c r="F27" s="15">
        <f>F30+F37+F42+F39+F45+F35+F48</f>
        <v>32688541.410000008</v>
      </c>
      <c r="G27" s="98">
        <f>G28+G48</f>
        <v>16412376.329999998</v>
      </c>
      <c r="H27" s="101">
        <f>+G27/F27*100</f>
        <v>50.2083470906388</v>
      </c>
    </row>
    <row r="28" spans="1:8" s="90" customFormat="1" ht="19.5" customHeight="1">
      <c r="A28" s="16" t="s">
        <v>56</v>
      </c>
      <c r="B28" s="17" t="s">
        <v>2</v>
      </c>
      <c r="C28" s="17" t="s">
        <v>5</v>
      </c>
      <c r="D28" s="18" t="s">
        <v>57</v>
      </c>
      <c r="E28" s="17"/>
      <c r="F28" s="19">
        <f>F29</f>
        <v>32639541.410000008</v>
      </c>
      <c r="G28" s="19">
        <f>G29</f>
        <v>16381576.329999998</v>
      </c>
      <c r="H28" s="102"/>
    </row>
    <row r="29" spans="1:8" s="90" customFormat="1" ht="20.25" customHeight="1">
      <c r="A29" s="20" t="s">
        <v>47</v>
      </c>
      <c r="B29" s="21" t="s">
        <v>2</v>
      </c>
      <c r="C29" s="21" t="s">
        <v>5</v>
      </c>
      <c r="D29" s="22" t="s">
        <v>58</v>
      </c>
      <c r="E29" s="21"/>
      <c r="F29" s="23">
        <f>F31+F32+F38+F43+F40+F46+F36+F34+F44+F41+F47+F33</f>
        <v>32639541.410000008</v>
      </c>
      <c r="G29" s="23">
        <f>G31+G32+G38+G43+G40+G46+G36+G34+G44+G41+G47+G33</f>
        <v>16381576.329999998</v>
      </c>
      <c r="H29" s="103"/>
    </row>
    <row r="30" spans="1:8" ht="21" customHeight="1">
      <c r="A30" s="20" t="s">
        <v>21</v>
      </c>
      <c r="B30" s="21" t="s">
        <v>2</v>
      </c>
      <c r="C30" s="21" t="s">
        <v>5</v>
      </c>
      <c r="D30" s="22" t="s">
        <v>59</v>
      </c>
      <c r="E30" s="21"/>
      <c r="F30" s="23">
        <f>SUM(F31:F34)</f>
        <v>30666636.380000003</v>
      </c>
      <c r="G30" s="23">
        <f>SUM(G31:G34)</f>
        <v>15560915.7</v>
      </c>
      <c r="H30" s="103"/>
    </row>
    <row r="31" spans="1:8" s="91" customFormat="1" ht="49.5">
      <c r="A31" s="28" t="s">
        <v>73</v>
      </c>
      <c r="B31" s="29" t="s">
        <v>2</v>
      </c>
      <c r="C31" s="29" t="s">
        <v>5</v>
      </c>
      <c r="D31" s="30" t="s">
        <v>59</v>
      </c>
      <c r="E31" s="29" t="s">
        <v>60</v>
      </c>
      <c r="F31" s="31">
        <v>23661458.6</v>
      </c>
      <c r="G31" s="31">
        <v>11927541.93</v>
      </c>
      <c r="H31" s="105"/>
    </row>
    <row r="32" spans="1:8" s="91" customFormat="1" ht="33">
      <c r="A32" s="28" t="s">
        <v>54</v>
      </c>
      <c r="B32" s="29" t="s">
        <v>2</v>
      </c>
      <c r="C32" s="29" t="s">
        <v>5</v>
      </c>
      <c r="D32" s="30" t="s">
        <v>59</v>
      </c>
      <c r="E32" s="29" t="s">
        <v>55</v>
      </c>
      <c r="F32" s="31">
        <v>6329225.28</v>
      </c>
      <c r="G32" s="31">
        <v>3234152.1</v>
      </c>
      <c r="H32" s="105"/>
    </row>
    <row r="33" spans="1:8" s="96" customFormat="1" ht="33">
      <c r="A33" s="28" t="s">
        <v>176</v>
      </c>
      <c r="B33" s="29" t="s">
        <v>2</v>
      </c>
      <c r="C33" s="29" t="s">
        <v>5</v>
      </c>
      <c r="D33" s="30" t="s">
        <v>59</v>
      </c>
      <c r="E33" s="29" t="s">
        <v>127</v>
      </c>
      <c r="F33" s="31">
        <v>114788.5</v>
      </c>
      <c r="G33" s="31">
        <v>114788.5</v>
      </c>
      <c r="H33" s="106"/>
    </row>
    <row r="34" spans="1:8" s="91" customFormat="1" ht="16.5">
      <c r="A34" s="28" t="s">
        <v>61</v>
      </c>
      <c r="B34" s="29" t="s">
        <v>2</v>
      </c>
      <c r="C34" s="29" t="s">
        <v>5</v>
      </c>
      <c r="D34" s="30" t="s">
        <v>59</v>
      </c>
      <c r="E34" s="29" t="s">
        <v>62</v>
      </c>
      <c r="F34" s="31">
        <v>561164</v>
      </c>
      <c r="G34" s="31">
        <v>284433.17</v>
      </c>
      <c r="H34" s="105"/>
    </row>
    <row r="35" spans="1:8" ht="52.5" customHeight="1">
      <c r="A35" s="32" t="s">
        <v>154</v>
      </c>
      <c r="B35" s="33" t="s">
        <v>2</v>
      </c>
      <c r="C35" s="33" t="s">
        <v>5</v>
      </c>
      <c r="D35" s="34" t="s">
        <v>64</v>
      </c>
      <c r="E35" s="33"/>
      <c r="F35" s="35">
        <f>F36</f>
        <v>7000</v>
      </c>
      <c r="G35" s="35">
        <f>G36</f>
        <v>0</v>
      </c>
      <c r="H35" s="101">
        <f>+G35/F35*100</f>
        <v>0</v>
      </c>
    </row>
    <row r="36" spans="1:8" ht="28.5" customHeight="1">
      <c r="A36" s="28" t="s">
        <v>54</v>
      </c>
      <c r="B36" s="29" t="s">
        <v>2</v>
      </c>
      <c r="C36" s="29" t="s">
        <v>5</v>
      </c>
      <c r="D36" s="30" t="s">
        <v>64</v>
      </c>
      <c r="E36" s="29" t="s">
        <v>55</v>
      </c>
      <c r="F36" s="31">
        <v>7000</v>
      </c>
      <c r="G36" s="31">
        <v>0</v>
      </c>
      <c r="H36" s="105"/>
    </row>
    <row r="37" spans="1:8" ht="34.5">
      <c r="A37" s="32" t="s">
        <v>36</v>
      </c>
      <c r="B37" s="33" t="s">
        <v>2</v>
      </c>
      <c r="C37" s="33" t="s">
        <v>5</v>
      </c>
      <c r="D37" s="34" t="s">
        <v>63</v>
      </c>
      <c r="E37" s="33"/>
      <c r="F37" s="35">
        <f>F38</f>
        <v>35000</v>
      </c>
      <c r="G37" s="35">
        <f>G38</f>
        <v>0</v>
      </c>
      <c r="H37" s="101">
        <f>+G37/F37*100</f>
        <v>0</v>
      </c>
    </row>
    <row r="38" spans="1:8" ht="28.5" customHeight="1">
      <c r="A38" s="28" t="s">
        <v>54</v>
      </c>
      <c r="B38" s="29" t="s">
        <v>2</v>
      </c>
      <c r="C38" s="29" t="s">
        <v>5</v>
      </c>
      <c r="D38" s="30" t="s">
        <v>63</v>
      </c>
      <c r="E38" s="29" t="s">
        <v>55</v>
      </c>
      <c r="F38" s="31">
        <v>35000</v>
      </c>
      <c r="G38" s="31">
        <v>0</v>
      </c>
      <c r="H38" s="105"/>
    </row>
    <row r="39" spans="1:8" ht="33.75" customHeight="1">
      <c r="A39" s="36" t="s">
        <v>39</v>
      </c>
      <c r="B39" s="37" t="s">
        <v>2</v>
      </c>
      <c r="C39" s="37" t="s">
        <v>5</v>
      </c>
      <c r="D39" s="38" t="s">
        <v>155</v>
      </c>
      <c r="E39" s="37"/>
      <c r="F39" s="39">
        <f>F40+F41</f>
        <v>617385.01</v>
      </c>
      <c r="G39" s="39">
        <f>G40+G41</f>
        <v>301041.19</v>
      </c>
      <c r="H39" s="101">
        <f>+G39/F39*100</f>
        <v>48.7606898651459</v>
      </c>
    </row>
    <row r="40" spans="1:8" ht="49.5">
      <c r="A40" s="40" t="s">
        <v>73</v>
      </c>
      <c r="B40" s="41" t="s">
        <v>2</v>
      </c>
      <c r="C40" s="41" t="s">
        <v>5</v>
      </c>
      <c r="D40" s="42" t="s">
        <v>155</v>
      </c>
      <c r="E40" s="41" t="s">
        <v>60</v>
      </c>
      <c r="F40" s="43">
        <v>617385.01</v>
      </c>
      <c r="G40" s="43">
        <v>301041.19</v>
      </c>
      <c r="H40" s="107"/>
    </row>
    <row r="41" spans="1:8" ht="33">
      <c r="A41" s="40" t="s">
        <v>54</v>
      </c>
      <c r="B41" s="41" t="s">
        <v>2</v>
      </c>
      <c r="C41" s="41" t="s">
        <v>5</v>
      </c>
      <c r="D41" s="42" t="s">
        <v>155</v>
      </c>
      <c r="E41" s="41" t="s">
        <v>55</v>
      </c>
      <c r="F41" s="43">
        <v>0</v>
      </c>
      <c r="G41" s="43">
        <v>0</v>
      </c>
      <c r="H41" s="107"/>
    </row>
    <row r="42" spans="1:8" ht="33.75" customHeight="1">
      <c r="A42" s="36" t="s">
        <v>156</v>
      </c>
      <c r="B42" s="37" t="s">
        <v>2</v>
      </c>
      <c r="C42" s="37" t="s">
        <v>5</v>
      </c>
      <c r="D42" s="38" t="s">
        <v>157</v>
      </c>
      <c r="E42" s="37"/>
      <c r="F42" s="39">
        <f>F43+F44</f>
        <v>617385.01</v>
      </c>
      <c r="G42" s="39">
        <f>G43+G44</f>
        <v>260518.91</v>
      </c>
      <c r="H42" s="101">
        <f>+G42/F42*100</f>
        <v>42.19715506212242</v>
      </c>
    </row>
    <row r="43" spans="1:8" ht="49.5">
      <c r="A43" s="40" t="s">
        <v>73</v>
      </c>
      <c r="B43" s="41" t="s">
        <v>2</v>
      </c>
      <c r="C43" s="41" t="s">
        <v>5</v>
      </c>
      <c r="D43" s="42" t="s">
        <v>157</v>
      </c>
      <c r="E43" s="41" t="s">
        <v>60</v>
      </c>
      <c r="F43" s="43">
        <v>617385.01</v>
      </c>
      <c r="G43" s="43">
        <v>260518.91</v>
      </c>
      <c r="H43" s="107"/>
    </row>
    <row r="44" spans="1:8" ht="33">
      <c r="A44" s="40" t="s">
        <v>54</v>
      </c>
      <c r="B44" s="41" t="s">
        <v>2</v>
      </c>
      <c r="C44" s="41" t="s">
        <v>5</v>
      </c>
      <c r="D44" s="42" t="s">
        <v>157</v>
      </c>
      <c r="E44" s="41" t="s">
        <v>55</v>
      </c>
      <c r="F44" s="43">
        <v>0</v>
      </c>
      <c r="G44" s="43">
        <v>0</v>
      </c>
      <c r="H44" s="107"/>
    </row>
    <row r="45" spans="1:8" ht="34.5">
      <c r="A45" s="32" t="s">
        <v>34</v>
      </c>
      <c r="B45" s="33" t="s">
        <v>2</v>
      </c>
      <c r="C45" s="33" t="s">
        <v>5</v>
      </c>
      <c r="D45" s="34" t="s">
        <v>177</v>
      </c>
      <c r="E45" s="33"/>
      <c r="F45" s="35">
        <f>F46+F47</f>
        <v>696135.01</v>
      </c>
      <c r="G45" s="35">
        <f>G46+G47</f>
        <v>259100.53</v>
      </c>
      <c r="H45" s="101">
        <f>+G45/F45*100</f>
        <v>37.21986773801248</v>
      </c>
    </row>
    <row r="46" spans="1:8" ht="49.5">
      <c r="A46" s="28" t="s">
        <v>73</v>
      </c>
      <c r="B46" s="29" t="s">
        <v>2</v>
      </c>
      <c r="C46" s="29" t="s">
        <v>5</v>
      </c>
      <c r="D46" s="30" t="s">
        <v>177</v>
      </c>
      <c r="E46" s="29" t="s">
        <v>60</v>
      </c>
      <c r="F46" s="31">
        <v>696135.01</v>
      </c>
      <c r="G46" s="31">
        <v>259100.53</v>
      </c>
      <c r="H46" s="105"/>
    </row>
    <row r="47" spans="1:8" ht="28.5" customHeight="1">
      <c r="A47" s="28" t="s">
        <v>54</v>
      </c>
      <c r="B47" s="29" t="s">
        <v>2</v>
      </c>
      <c r="C47" s="29" t="s">
        <v>5</v>
      </c>
      <c r="D47" s="30" t="s">
        <v>177</v>
      </c>
      <c r="E47" s="29" t="s">
        <v>55</v>
      </c>
      <c r="F47" s="31">
        <v>0</v>
      </c>
      <c r="G47" s="31">
        <v>0</v>
      </c>
      <c r="H47" s="105"/>
    </row>
    <row r="48" spans="1:8" s="96" customFormat="1" ht="32.25" customHeight="1">
      <c r="A48" s="32" t="s">
        <v>158</v>
      </c>
      <c r="B48" s="33" t="s">
        <v>2</v>
      </c>
      <c r="C48" s="33" t="s">
        <v>5</v>
      </c>
      <c r="D48" s="34" t="s">
        <v>65</v>
      </c>
      <c r="E48" s="33"/>
      <c r="F48" s="97">
        <f>F51</f>
        <v>49000</v>
      </c>
      <c r="G48" s="97">
        <f>G49</f>
        <v>30800</v>
      </c>
      <c r="H48" s="101">
        <f>+G48/F48*100</f>
        <v>62.857142857142854</v>
      </c>
    </row>
    <row r="49" spans="1:8" s="96" customFormat="1" ht="16.5" customHeight="1">
      <c r="A49" s="28" t="s">
        <v>47</v>
      </c>
      <c r="B49" s="29" t="s">
        <v>2</v>
      </c>
      <c r="C49" s="29" t="s">
        <v>5</v>
      </c>
      <c r="D49" s="30" t="s">
        <v>66</v>
      </c>
      <c r="E49" s="29"/>
      <c r="F49" s="31">
        <f>F51</f>
        <v>49000</v>
      </c>
      <c r="G49" s="31">
        <f>G50</f>
        <v>30800</v>
      </c>
      <c r="H49" s="106"/>
    </row>
    <row r="50" spans="1:8" s="96" customFormat="1" ht="18" customHeight="1">
      <c r="A50" s="28" t="s">
        <v>25</v>
      </c>
      <c r="B50" s="29" t="s">
        <v>2</v>
      </c>
      <c r="C50" s="29" t="s">
        <v>5</v>
      </c>
      <c r="D50" s="30" t="s">
        <v>67</v>
      </c>
      <c r="E50" s="29"/>
      <c r="F50" s="31">
        <f>F51</f>
        <v>49000</v>
      </c>
      <c r="G50" s="31">
        <f>G51</f>
        <v>30800</v>
      </c>
      <c r="H50" s="106"/>
    </row>
    <row r="51" spans="1:8" s="96" customFormat="1" ht="33">
      <c r="A51" s="28" t="s">
        <v>54</v>
      </c>
      <c r="B51" s="29" t="s">
        <v>2</v>
      </c>
      <c r="C51" s="29" t="s">
        <v>5</v>
      </c>
      <c r="D51" s="30" t="s">
        <v>67</v>
      </c>
      <c r="E51" s="29" t="s">
        <v>55</v>
      </c>
      <c r="F51" s="31">
        <v>49000</v>
      </c>
      <c r="G51" s="31">
        <v>30800</v>
      </c>
      <c r="H51" s="106"/>
    </row>
    <row r="52" spans="1:8" s="90" customFormat="1" ht="33.75" customHeight="1">
      <c r="A52" s="13" t="s">
        <v>35</v>
      </c>
      <c r="B52" s="14" t="s">
        <v>2</v>
      </c>
      <c r="C52" s="14" t="s">
        <v>33</v>
      </c>
      <c r="D52" s="27"/>
      <c r="E52" s="14"/>
      <c r="F52" s="15">
        <f>F55</f>
        <v>4652121.24</v>
      </c>
      <c r="G52" s="15">
        <f>G55</f>
        <v>0</v>
      </c>
      <c r="H52" s="15">
        <f>+G52/F52*100</f>
        <v>0</v>
      </c>
    </row>
    <row r="53" spans="1:8" s="90" customFormat="1" ht="34.5">
      <c r="A53" s="16" t="s">
        <v>68</v>
      </c>
      <c r="B53" s="17" t="s">
        <v>2</v>
      </c>
      <c r="C53" s="17" t="s">
        <v>33</v>
      </c>
      <c r="D53" s="18" t="s">
        <v>69</v>
      </c>
      <c r="E53" s="17"/>
      <c r="F53" s="19">
        <f>F56+F57</f>
        <v>4651621.24</v>
      </c>
      <c r="G53" s="19">
        <f>G56+G57</f>
        <v>0</v>
      </c>
      <c r="H53" s="19"/>
    </row>
    <row r="54" spans="1:8" s="90" customFormat="1" ht="21" customHeight="1">
      <c r="A54" s="20" t="s">
        <v>47</v>
      </c>
      <c r="B54" s="21" t="s">
        <v>2</v>
      </c>
      <c r="C54" s="21" t="s">
        <v>33</v>
      </c>
      <c r="D54" s="22" t="s">
        <v>70</v>
      </c>
      <c r="E54" s="21"/>
      <c r="F54" s="23">
        <f>F55</f>
        <v>4652121.24</v>
      </c>
      <c r="G54" s="23">
        <f>G55</f>
        <v>0</v>
      </c>
      <c r="H54" s="23"/>
    </row>
    <row r="55" spans="1:8" ht="21" customHeight="1">
      <c r="A55" s="44" t="s">
        <v>71</v>
      </c>
      <c r="B55" s="45" t="s">
        <v>2</v>
      </c>
      <c r="C55" s="45" t="s">
        <v>33</v>
      </c>
      <c r="D55" s="46" t="s">
        <v>72</v>
      </c>
      <c r="E55" s="45"/>
      <c r="F55" s="23">
        <f>SUM(F56:F58)</f>
        <v>4652121.24</v>
      </c>
      <c r="G55" s="23">
        <f>SUM(G56:G58)</f>
        <v>0</v>
      </c>
      <c r="H55" s="23"/>
    </row>
    <row r="56" spans="1:8" s="91" customFormat="1" ht="49.5">
      <c r="A56" s="28" t="s">
        <v>73</v>
      </c>
      <c r="B56" s="29" t="s">
        <v>2</v>
      </c>
      <c r="C56" s="29" t="s">
        <v>33</v>
      </c>
      <c r="D56" s="30" t="s">
        <v>72</v>
      </c>
      <c r="E56" s="29" t="s">
        <v>60</v>
      </c>
      <c r="F56" s="31">
        <v>4252241.24</v>
      </c>
      <c r="G56" s="31">
        <v>0</v>
      </c>
      <c r="H56" s="31"/>
    </row>
    <row r="57" spans="1:8" s="91" customFormat="1" ht="33">
      <c r="A57" s="28" t="s">
        <v>54</v>
      </c>
      <c r="B57" s="29" t="s">
        <v>2</v>
      </c>
      <c r="C57" s="29" t="s">
        <v>33</v>
      </c>
      <c r="D57" s="30" t="s">
        <v>72</v>
      </c>
      <c r="E57" s="29" t="s">
        <v>55</v>
      </c>
      <c r="F57" s="31">
        <v>399380</v>
      </c>
      <c r="G57" s="31">
        <v>0</v>
      </c>
      <c r="H57" s="31"/>
    </row>
    <row r="58" spans="1:8" s="91" customFormat="1" ht="16.5">
      <c r="A58" s="28" t="s">
        <v>61</v>
      </c>
      <c r="B58" s="29" t="s">
        <v>2</v>
      </c>
      <c r="C58" s="29" t="s">
        <v>33</v>
      </c>
      <c r="D58" s="30" t="s">
        <v>72</v>
      </c>
      <c r="E58" s="29" t="s">
        <v>62</v>
      </c>
      <c r="F58" s="31">
        <v>500</v>
      </c>
      <c r="G58" s="31">
        <v>0</v>
      </c>
      <c r="H58" s="31"/>
    </row>
    <row r="59" spans="1:8" s="90" customFormat="1" ht="16.5" customHeight="1">
      <c r="A59" s="13" t="s">
        <v>8</v>
      </c>
      <c r="B59" s="14" t="s">
        <v>2</v>
      </c>
      <c r="C59" s="47" t="s">
        <v>32</v>
      </c>
      <c r="D59" s="27"/>
      <c r="E59" s="14"/>
      <c r="F59" s="15">
        <f>F62</f>
        <v>250000</v>
      </c>
      <c r="G59" s="15">
        <f>G62</f>
        <v>0</v>
      </c>
      <c r="H59" s="15">
        <f>+G59/F59*100</f>
        <v>0</v>
      </c>
    </row>
    <row r="60" spans="1:8" s="90" customFormat="1" ht="16.5" customHeight="1">
      <c r="A60" s="16" t="s">
        <v>75</v>
      </c>
      <c r="B60" s="17" t="s">
        <v>2</v>
      </c>
      <c r="C60" s="33" t="s">
        <v>32</v>
      </c>
      <c r="D60" s="18" t="s">
        <v>76</v>
      </c>
      <c r="E60" s="17"/>
      <c r="F60" s="19">
        <f aca="true" t="shared" si="1" ref="F60:G62">F61</f>
        <v>250000</v>
      </c>
      <c r="G60" s="15">
        <f t="shared" si="1"/>
        <v>0</v>
      </c>
      <c r="H60" s="15"/>
    </row>
    <row r="61" spans="1:8" s="90" customFormat="1" ht="16.5" customHeight="1">
      <c r="A61" s="20" t="s">
        <v>74</v>
      </c>
      <c r="B61" s="21" t="s">
        <v>2</v>
      </c>
      <c r="C61" s="25" t="s">
        <v>32</v>
      </c>
      <c r="D61" s="22" t="s">
        <v>77</v>
      </c>
      <c r="E61" s="21"/>
      <c r="F61" s="23">
        <f t="shared" si="1"/>
        <v>250000</v>
      </c>
      <c r="G61" s="23">
        <f t="shared" si="1"/>
        <v>0</v>
      </c>
      <c r="H61" s="23"/>
    </row>
    <row r="62" spans="1:8" ht="16.5" customHeight="1">
      <c r="A62" s="20" t="s">
        <v>78</v>
      </c>
      <c r="B62" s="21" t="s">
        <v>2</v>
      </c>
      <c r="C62" s="25" t="s">
        <v>32</v>
      </c>
      <c r="D62" s="22" t="s">
        <v>79</v>
      </c>
      <c r="E62" s="21"/>
      <c r="F62" s="23">
        <f t="shared" si="1"/>
        <v>250000</v>
      </c>
      <c r="G62" s="23">
        <f t="shared" si="1"/>
        <v>0</v>
      </c>
      <c r="H62" s="23"/>
    </row>
    <row r="63" spans="1:8" s="91" customFormat="1" ht="16.5" customHeight="1">
      <c r="A63" s="28" t="s">
        <v>61</v>
      </c>
      <c r="B63" s="29" t="s">
        <v>2</v>
      </c>
      <c r="C63" s="29" t="s">
        <v>32</v>
      </c>
      <c r="D63" s="30" t="s">
        <v>79</v>
      </c>
      <c r="E63" s="29" t="s">
        <v>62</v>
      </c>
      <c r="F63" s="31">
        <v>250000</v>
      </c>
      <c r="G63" s="31">
        <v>0</v>
      </c>
      <c r="H63" s="15"/>
    </row>
    <row r="64" spans="1:8" s="89" customFormat="1" ht="33">
      <c r="A64" s="48" t="s">
        <v>159</v>
      </c>
      <c r="B64" s="10" t="s">
        <v>4</v>
      </c>
      <c r="C64" s="10" t="s">
        <v>26</v>
      </c>
      <c r="D64" s="10"/>
      <c r="E64" s="10"/>
      <c r="F64" s="11">
        <f>F65</f>
        <v>135000</v>
      </c>
      <c r="G64" s="11">
        <f>G65</f>
        <v>0</v>
      </c>
      <c r="H64" s="100">
        <f>+G64/F64*100</f>
        <v>0</v>
      </c>
    </row>
    <row r="65" spans="1:8" s="90" customFormat="1" ht="36" customHeight="1">
      <c r="A65" s="49" t="s">
        <v>30</v>
      </c>
      <c r="B65" s="47" t="s">
        <v>4</v>
      </c>
      <c r="C65" s="47" t="s">
        <v>9</v>
      </c>
      <c r="D65" s="50"/>
      <c r="E65" s="47"/>
      <c r="F65" s="15">
        <f>F66+F70+F74</f>
        <v>135000</v>
      </c>
      <c r="G65" s="15">
        <f>G66+G70+G74</f>
        <v>0</v>
      </c>
      <c r="H65" s="108"/>
    </row>
    <row r="66" spans="1:8" ht="33" customHeight="1">
      <c r="A66" s="32" t="s">
        <v>80</v>
      </c>
      <c r="B66" s="33" t="s">
        <v>4</v>
      </c>
      <c r="C66" s="33" t="s">
        <v>9</v>
      </c>
      <c r="D66" s="34" t="s">
        <v>81</v>
      </c>
      <c r="E66" s="33"/>
      <c r="F66" s="35">
        <f>F69</f>
        <v>50000</v>
      </c>
      <c r="G66" s="35">
        <f>G69</f>
        <v>0</v>
      </c>
      <c r="H66" s="109"/>
    </row>
    <row r="67" spans="1:8" ht="21" customHeight="1">
      <c r="A67" s="28" t="s">
        <v>74</v>
      </c>
      <c r="B67" s="29" t="s">
        <v>4</v>
      </c>
      <c r="C67" s="29" t="s">
        <v>9</v>
      </c>
      <c r="D67" s="30" t="s">
        <v>82</v>
      </c>
      <c r="E67" s="29"/>
      <c r="F67" s="31">
        <f>F69</f>
        <v>50000</v>
      </c>
      <c r="G67" s="31">
        <f>G69</f>
        <v>0</v>
      </c>
      <c r="H67" s="105"/>
    </row>
    <row r="68" spans="1:8" s="91" customFormat="1" ht="20.25" customHeight="1">
      <c r="A68" s="28" t="s">
        <v>83</v>
      </c>
      <c r="B68" s="29" t="s">
        <v>4</v>
      </c>
      <c r="C68" s="29" t="s">
        <v>9</v>
      </c>
      <c r="D68" s="30" t="s">
        <v>84</v>
      </c>
      <c r="E68" s="29"/>
      <c r="F68" s="31">
        <f>+F69</f>
        <v>50000</v>
      </c>
      <c r="G68" s="31">
        <f>+G69</f>
        <v>0</v>
      </c>
      <c r="H68" s="105"/>
    </row>
    <row r="69" spans="1:8" s="91" customFormat="1" ht="33">
      <c r="A69" s="28" t="s">
        <v>54</v>
      </c>
      <c r="B69" s="29" t="s">
        <v>4</v>
      </c>
      <c r="C69" s="29" t="s">
        <v>9</v>
      </c>
      <c r="D69" s="30" t="s">
        <v>84</v>
      </c>
      <c r="E69" s="29" t="s">
        <v>55</v>
      </c>
      <c r="F69" s="31">
        <v>50000</v>
      </c>
      <c r="G69" s="31"/>
      <c r="H69" s="105"/>
    </row>
    <row r="70" spans="1:8" s="91" customFormat="1" ht="33" customHeight="1">
      <c r="A70" s="32" t="s">
        <v>85</v>
      </c>
      <c r="B70" s="33" t="s">
        <v>4</v>
      </c>
      <c r="C70" s="33" t="s">
        <v>9</v>
      </c>
      <c r="D70" s="34" t="s">
        <v>86</v>
      </c>
      <c r="E70" s="33"/>
      <c r="F70" s="35">
        <f>F73</f>
        <v>30000</v>
      </c>
      <c r="G70" s="35">
        <f>G73</f>
        <v>0</v>
      </c>
      <c r="H70" s="109"/>
    </row>
    <row r="71" spans="1:8" s="91" customFormat="1" ht="19.5" customHeight="1">
      <c r="A71" s="28" t="s">
        <v>74</v>
      </c>
      <c r="B71" s="29" t="s">
        <v>4</v>
      </c>
      <c r="C71" s="29" t="s">
        <v>9</v>
      </c>
      <c r="D71" s="30" t="s">
        <v>87</v>
      </c>
      <c r="E71" s="29"/>
      <c r="F71" s="31">
        <f>F72</f>
        <v>30000</v>
      </c>
      <c r="G71" s="31">
        <f>G72</f>
        <v>0</v>
      </c>
      <c r="H71" s="105"/>
    </row>
    <row r="72" spans="1:8" s="91" customFormat="1" ht="18" customHeight="1">
      <c r="A72" s="28" t="s">
        <v>88</v>
      </c>
      <c r="B72" s="29" t="s">
        <v>4</v>
      </c>
      <c r="C72" s="29" t="s">
        <v>9</v>
      </c>
      <c r="D72" s="30" t="s">
        <v>89</v>
      </c>
      <c r="E72" s="29"/>
      <c r="F72" s="31">
        <f>F73</f>
        <v>30000</v>
      </c>
      <c r="G72" s="31">
        <f>G73</f>
        <v>0</v>
      </c>
      <c r="H72" s="105"/>
    </row>
    <row r="73" spans="1:8" s="91" customFormat="1" ht="33">
      <c r="A73" s="28" t="s">
        <v>54</v>
      </c>
      <c r="B73" s="29" t="s">
        <v>4</v>
      </c>
      <c r="C73" s="29" t="s">
        <v>9</v>
      </c>
      <c r="D73" s="30" t="s">
        <v>89</v>
      </c>
      <c r="E73" s="29" t="s">
        <v>55</v>
      </c>
      <c r="F73" s="31">
        <v>30000</v>
      </c>
      <c r="G73" s="31">
        <v>0</v>
      </c>
      <c r="H73" s="105"/>
    </row>
    <row r="74" spans="1:8" s="91" customFormat="1" ht="35.25" customHeight="1">
      <c r="A74" s="32" t="s">
        <v>90</v>
      </c>
      <c r="B74" s="33" t="s">
        <v>4</v>
      </c>
      <c r="C74" s="33" t="s">
        <v>9</v>
      </c>
      <c r="D74" s="34" t="s">
        <v>160</v>
      </c>
      <c r="E74" s="33"/>
      <c r="F74" s="35">
        <f>F77</f>
        <v>55000</v>
      </c>
      <c r="G74" s="35">
        <f>G77</f>
        <v>0</v>
      </c>
      <c r="H74" s="109"/>
    </row>
    <row r="75" spans="1:8" s="91" customFormat="1" ht="21" customHeight="1">
      <c r="A75" s="28" t="s">
        <v>74</v>
      </c>
      <c r="B75" s="29" t="s">
        <v>4</v>
      </c>
      <c r="C75" s="29" t="s">
        <v>9</v>
      </c>
      <c r="D75" s="30" t="s">
        <v>91</v>
      </c>
      <c r="E75" s="29"/>
      <c r="F75" s="31">
        <f>F76</f>
        <v>55000</v>
      </c>
      <c r="G75" s="31">
        <f>G76</f>
        <v>0</v>
      </c>
      <c r="H75" s="105"/>
    </row>
    <row r="76" spans="1:8" s="91" customFormat="1" ht="16.5">
      <c r="A76" s="28" t="s">
        <v>92</v>
      </c>
      <c r="B76" s="29" t="s">
        <v>4</v>
      </c>
      <c r="C76" s="29" t="s">
        <v>9</v>
      </c>
      <c r="D76" s="30" t="s">
        <v>93</v>
      </c>
      <c r="E76" s="29"/>
      <c r="F76" s="31">
        <f>F77</f>
        <v>55000</v>
      </c>
      <c r="G76" s="31">
        <f>G77</f>
        <v>0</v>
      </c>
      <c r="H76" s="105"/>
    </row>
    <row r="77" spans="1:8" s="91" customFormat="1" ht="33">
      <c r="A77" s="28" t="s">
        <v>54</v>
      </c>
      <c r="B77" s="29" t="s">
        <v>4</v>
      </c>
      <c r="C77" s="29" t="s">
        <v>9</v>
      </c>
      <c r="D77" s="30" t="s">
        <v>93</v>
      </c>
      <c r="E77" s="29" t="s">
        <v>55</v>
      </c>
      <c r="F77" s="31">
        <v>55000</v>
      </c>
      <c r="G77" s="31"/>
      <c r="H77" s="105"/>
    </row>
    <row r="78" spans="1:8" s="89" customFormat="1" ht="24.75" customHeight="1">
      <c r="A78" s="48" t="s">
        <v>11</v>
      </c>
      <c r="B78" s="10" t="s">
        <v>5</v>
      </c>
      <c r="C78" s="10" t="s">
        <v>26</v>
      </c>
      <c r="D78" s="10"/>
      <c r="E78" s="10"/>
      <c r="F78" s="11">
        <f>F79+F83</f>
        <v>35487559.58</v>
      </c>
      <c r="G78" s="11">
        <f>G79+G83</f>
        <v>16500000</v>
      </c>
      <c r="H78" s="100">
        <f>+G78/F78*100</f>
        <v>46.49516674372569</v>
      </c>
    </row>
    <row r="79" spans="1:8" s="92" customFormat="1" ht="16.5" customHeight="1">
      <c r="A79" s="51" t="s">
        <v>161</v>
      </c>
      <c r="B79" s="14" t="s">
        <v>5</v>
      </c>
      <c r="C79" s="14" t="s">
        <v>7</v>
      </c>
      <c r="D79" s="22"/>
      <c r="E79" s="21"/>
      <c r="F79" s="15">
        <f>F82</f>
        <v>18376582.03</v>
      </c>
      <c r="G79" s="15">
        <f>G82</f>
        <v>10000000</v>
      </c>
      <c r="H79" s="101">
        <f>+G79/F79*100</f>
        <v>54.417083566872634</v>
      </c>
    </row>
    <row r="80" spans="1:8" s="92" customFormat="1" ht="19.5" customHeight="1">
      <c r="A80" s="32" t="s">
        <v>94</v>
      </c>
      <c r="B80" s="17" t="s">
        <v>5</v>
      </c>
      <c r="C80" s="17" t="s">
        <v>7</v>
      </c>
      <c r="D80" s="34" t="s">
        <v>95</v>
      </c>
      <c r="E80" s="17"/>
      <c r="F80" s="19">
        <f>F82</f>
        <v>18376582.03</v>
      </c>
      <c r="G80" s="19">
        <f>G82</f>
        <v>10000000</v>
      </c>
      <c r="H80" s="102"/>
    </row>
    <row r="81" spans="1:8" s="92" customFormat="1" ht="19.5" customHeight="1">
      <c r="A81" s="28" t="s">
        <v>74</v>
      </c>
      <c r="B81" s="21" t="s">
        <v>5</v>
      </c>
      <c r="C81" s="21" t="s">
        <v>7</v>
      </c>
      <c r="D81" s="30" t="s">
        <v>96</v>
      </c>
      <c r="E81" s="21"/>
      <c r="F81" s="23">
        <f>F82</f>
        <v>18376582.03</v>
      </c>
      <c r="G81" s="23">
        <f>G82</f>
        <v>10000000</v>
      </c>
      <c r="H81" s="103"/>
    </row>
    <row r="82" spans="1:8" s="92" customFormat="1" ht="33">
      <c r="A82" s="52" t="s">
        <v>97</v>
      </c>
      <c r="B82" s="21" t="s">
        <v>5</v>
      </c>
      <c r="C82" s="21" t="s">
        <v>7</v>
      </c>
      <c r="D82" s="30" t="s">
        <v>98</v>
      </c>
      <c r="E82" s="21" t="s">
        <v>99</v>
      </c>
      <c r="F82" s="23">
        <v>18376582.03</v>
      </c>
      <c r="G82" s="23">
        <v>10000000</v>
      </c>
      <c r="H82" s="103"/>
    </row>
    <row r="83" spans="1:8" s="93" customFormat="1" ht="17.25" customHeight="1">
      <c r="A83" s="13" t="s">
        <v>0</v>
      </c>
      <c r="B83" s="14" t="s">
        <v>5</v>
      </c>
      <c r="C83" s="14" t="s">
        <v>10</v>
      </c>
      <c r="D83" s="30"/>
      <c r="E83" s="21"/>
      <c r="F83" s="15">
        <f>F84</f>
        <v>17110977.55</v>
      </c>
      <c r="G83" s="15">
        <f>G84</f>
        <v>6500000</v>
      </c>
      <c r="H83" s="101">
        <f>+G83/F83*100</f>
        <v>37.98730949769728</v>
      </c>
    </row>
    <row r="84" spans="1:8" s="94" customFormat="1" ht="17.25">
      <c r="A84" s="32" t="s">
        <v>94</v>
      </c>
      <c r="B84" s="17" t="s">
        <v>5</v>
      </c>
      <c r="C84" s="53" t="s">
        <v>10</v>
      </c>
      <c r="D84" s="34" t="s">
        <v>95</v>
      </c>
      <c r="E84" s="17"/>
      <c r="F84" s="19">
        <f>F86</f>
        <v>17110977.55</v>
      </c>
      <c r="G84" s="19">
        <f>G86</f>
        <v>6500000</v>
      </c>
      <c r="H84" s="102"/>
    </row>
    <row r="85" spans="1:8" s="94" customFormat="1" ht="20.25" customHeight="1">
      <c r="A85" s="28" t="s">
        <v>74</v>
      </c>
      <c r="B85" s="21" t="s">
        <v>5</v>
      </c>
      <c r="C85" s="45" t="s">
        <v>10</v>
      </c>
      <c r="D85" s="30" t="s">
        <v>96</v>
      </c>
      <c r="E85" s="21"/>
      <c r="F85" s="23">
        <f>F86</f>
        <v>17110977.55</v>
      </c>
      <c r="G85" s="23">
        <f>G86</f>
        <v>6500000</v>
      </c>
      <c r="H85" s="103"/>
    </row>
    <row r="86" spans="1:8" s="95" customFormat="1" ht="33">
      <c r="A86" s="54" t="s">
        <v>97</v>
      </c>
      <c r="B86" s="29" t="s">
        <v>5</v>
      </c>
      <c r="C86" s="29" t="s">
        <v>10</v>
      </c>
      <c r="D86" s="30" t="s">
        <v>98</v>
      </c>
      <c r="E86" s="29" t="s">
        <v>99</v>
      </c>
      <c r="F86" s="31">
        <v>17110977.55</v>
      </c>
      <c r="G86" s="31">
        <v>6500000</v>
      </c>
      <c r="H86" s="105"/>
    </row>
    <row r="87" spans="1:8" s="89" customFormat="1" ht="24.75" customHeight="1">
      <c r="A87" s="48" t="s">
        <v>16</v>
      </c>
      <c r="B87" s="10" t="s">
        <v>17</v>
      </c>
      <c r="C87" s="10" t="s">
        <v>26</v>
      </c>
      <c r="D87" s="10"/>
      <c r="E87" s="10"/>
      <c r="F87" s="11">
        <f>F88+F93+F99</f>
        <v>2110000</v>
      </c>
      <c r="G87" s="11">
        <f>G88+G93</f>
        <v>194562.09</v>
      </c>
      <c r="H87" s="100">
        <f>+G87/F87*100</f>
        <v>9.22095213270142</v>
      </c>
    </row>
    <row r="88" spans="1:8" s="90" customFormat="1" ht="16.5" customHeight="1">
      <c r="A88" s="49" t="s">
        <v>40</v>
      </c>
      <c r="B88" s="14" t="s">
        <v>17</v>
      </c>
      <c r="C88" s="14" t="s">
        <v>2</v>
      </c>
      <c r="D88" s="22"/>
      <c r="E88" s="21"/>
      <c r="F88" s="56">
        <f>F90</f>
        <v>140000</v>
      </c>
      <c r="G88" s="56">
        <f>G90</f>
        <v>8453.09</v>
      </c>
      <c r="H88" s="101">
        <f>+G88/F88*100</f>
        <v>6.037921428571429</v>
      </c>
    </row>
    <row r="89" spans="1:8" s="91" customFormat="1" ht="33" customHeight="1">
      <c r="A89" s="32" t="s">
        <v>162</v>
      </c>
      <c r="B89" s="33" t="s">
        <v>17</v>
      </c>
      <c r="C89" s="33" t="s">
        <v>2</v>
      </c>
      <c r="D89" s="34" t="s">
        <v>103</v>
      </c>
      <c r="E89" s="33"/>
      <c r="F89" s="35">
        <f>F90</f>
        <v>140000</v>
      </c>
      <c r="G89" s="35">
        <f>G90</f>
        <v>8453.09</v>
      </c>
      <c r="H89" s="109"/>
    </row>
    <row r="90" spans="1:8" s="90" customFormat="1" ht="21" customHeight="1">
      <c r="A90" s="57" t="s">
        <v>74</v>
      </c>
      <c r="B90" s="21" t="s">
        <v>17</v>
      </c>
      <c r="C90" s="21" t="s">
        <v>2</v>
      </c>
      <c r="D90" s="22" t="s">
        <v>104</v>
      </c>
      <c r="E90" s="21"/>
      <c r="F90" s="31">
        <f>F92</f>
        <v>140000</v>
      </c>
      <c r="G90" s="31">
        <f>G92</f>
        <v>8453.09</v>
      </c>
      <c r="H90" s="105"/>
    </row>
    <row r="91" spans="1:8" s="90" customFormat="1" ht="18.75" customHeight="1">
      <c r="A91" s="57" t="s">
        <v>105</v>
      </c>
      <c r="B91" s="21" t="s">
        <v>17</v>
      </c>
      <c r="C91" s="21" t="s">
        <v>2</v>
      </c>
      <c r="D91" s="22" t="s">
        <v>106</v>
      </c>
      <c r="E91" s="21"/>
      <c r="F91" s="31">
        <f>F92</f>
        <v>140000</v>
      </c>
      <c r="G91" s="31">
        <f>G92</f>
        <v>8453.09</v>
      </c>
      <c r="H91" s="105"/>
    </row>
    <row r="92" spans="1:8" ht="33">
      <c r="A92" s="24" t="s">
        <v>54</v>
      </c>
      <c r="B92" s="21" t="s">
        <v>17</v>
      </c>
      <c r="C92" s="21" t="s">
        <v>2</v>
      </c>
      <c r="D92" s="22" t="s">
        <v>106</v>
      </c>
      <c r="E92" s="45" t="s">
        <v>55</v>
      </c>
      <c r="F92" s="31">
        <v>140000</v>
      </c>
      <c r="G92" s="31">
        <v>8453.09</v>
      </c>
      <c r="H92" s="105"/>
    </row>
    <row r="93" spans="1:8" s="89" customFormat="1" ht="37.5" customHeight="1">
      <c r="A93" s="32" t="s">
        <v>178</v>
      </c>
      <c r="B93" s="14" t="s">
        <v>17</v>
      </c>
      <c r="C93" s="14" t="s">
        <v>4</v>
      </c>
      <c r="D93" s="27"/>
      <c r="E93" s="14"/>
      <c r="F93" s="56">
        <f>F96+F98</f>
        <v>970000</v>
      </c>
      <c r="G93" s="56">
        <f>G96+G98</f>
        <v>186109</v>
      </c>
      <c r="H93" s="101">
        <f>+G93/F93*100</f>
        <v>19.186494845360823</v>
      </c>
    </row>
    <row r="94" spans="1:8" ht="18" customHeight="1">
      <c r="A94" s="32" t="s">
        <v>107</v>
      </c>
      <c r="B94" s="17" t="s">
        <v>17</v>
      </c>
      <c r="C94" s="17" t="s">
        <v>4</v>
      </c>
      <c r="D94" s="34" t="s">
        <v>108</v>
      </c>
      <c r="E94" s="53"/>
      <c r="F94" s="35">
        <f>F95</f>
        <v>970000</v>
      </c>
      <c r="G94" s="35">
        <f>G95</f>
        <v>186109</v>
      </c>
      <c r="H94" s="109"/>
    </row>
    <row r="95" spans="1:8" ht="18" customHeight="1">
      <c r="A95" s="28" t="s">
        <v>74</v>
      </c>
      <c r="B95" s="21" t="s">
        <v>17</v>
      </c>
      <c r="C95" s="21" t="s">
        <v>4</v>
      </c>
      <c r="D95" s="30" t="s">
        <v>109</v>
      </c>
      <c r="E95" s="45"/>
      <c r="F95" s="31">
        <f>F96+F98</f>
        <v>970000</v>
      </c>
      <c r="G95" s="31">
        <f>G96+G98</f>
        <v>186109</v>
      </c>
      <c r="H95" s="105"/>
    </row>
    <row r="96" spans="1:8" s="91" customFormat="1" ht="21" customHeight="1">
      <c r="A96" s="28" t="s">
        <v>54</v>
      </c>
      <c r="B96" s="29" t="s">
        <v>17</v>
      </c>
      <c r="C96" s="29" t="s">
        <v>4</v>
      </c>
      <c r="D96" s="30" t="s">
        <v>110</v>
      </c>
      <c r="E96" s="29" t="s">
        <v>55</v>
      </c>
      <c r="F96" s="31">
        <v>95000</v>
      </c>
      <c r="G96" s="31">
        <v>0</v>
      </c>
      <c r="H96" s="105"/>
    </row>
    <row r="97" spans="1:8" ht="16.5">
      <c r="A97" s="28" t="s">
        <v>179</v>
      </c>
      <c r="B97" s="21" t="s">
        <v>17</v>
      </c>
      <c r="C97" s="21" t="s">
        <v>4</v>
      </c>
      <c r="D97" s="30" t="s">
        <v>111</v>
      </c>
      <c r="E97" s="45"/>
      <c r="F97" s="31">
        <f>F98</f>
        <v>875000</v>
      </c>
      <c r="G97" s="31">
        <f>G98</f>
        <v>186109</v>
      </c>
      <c r="H97" s="105"/>
    </row>
    <row r="98" spans="1:8" s="91" customFormat="1" ht="33">
      <c r="A98" s="28" t="s">
        <v>54</v>
      </c>
      <c r="B98" s="29" t="s">
        <v>17</v>
      </c>
      <c r="C98" s="29" t="s">
        <v>4</v>
      </c>
      <c r="D98" s="30" t="s">
        <v>111</v>
      </c>
      <c r="E98" s="29" t="s">
        <v>55</v>
      </c>
      <c r="F98" s="31">
        <v>875000</v>
      </c>
      <c r="G98" s="31">
        <v>186109</v>
      </c>
      <c r="H98" s="105"/>
    </row>
    <row r="99" spans="1:8" s="96" customFormat="1" ht="37.5" customHeight="1">
      <c r="A99" s="60" t="s">
        <v>187</v>
      </c>
      <c r="B99" s="45" t="s">
        <v>17</v>
      </c>
      <c r="C99" s="45" t="s">
        <v>4</v>
      </c>
      <c r="D99" s="46"/>
      <c r="E99" s="45"/>
      <c r="F99" s="98">
        <f>F100</f>
        <v>1000000</v>
      </c>
      <c r="G99" s="31">
        <v>0</v>
      </c>
      <c r="H99" s="118"/>
    </row>
    <row r="100" spans="1:142" s="115" customFormat="1" ht="30.75" customHeight="1">
      <c r="A100" s="60" t="s">
        <v>188</v>
      </c>
      <c r="B100" s="53" t="s">
        <v>17</v>
      </c>
      <c r="C100" s="53" t="s">
        <v>4</v>
      </c>
      <c r="D100" s="58" t="s">
        <v>108</v>
      </c>
      <c r="E100" s="53"/>
      <c r="F100" s="97">
        <f>F101</f>
        <v>1000000</v>
      </c>
      <c r="G100" s="31">
        <v>0</v>
      </c>
      <c r="H100" s="119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7"/>
      <c r="BK100" s="117"/>
      <c r="BL100" s="117"/>
      <c r="BM100" s="117"/>
      <c r="BN100" s="117"/>
      <c r="BO100" s="117"/>
      <c r="BP100" s="117"/>
      <c r="BQ100" s="117"/>
      <c r="BR100" s="117"/>
      <c r="BS100" s="117"/>
      <c r="BT100" s="117"/>
      <c r="BU100" s="117"/>
      <c r="BV100" s="117"/>
      <c r="BW100" s="117"/>
      <c r="BX100" s="117"/>
      <c r="BY100" s="117"/>
      <c r="BZ100" s="117"/>
      <c r="CA100" s="117"/>
      <c r="CB100" s="117"/>
      <c r="CC100" s="117"/>
      <c r="CD100" s="117"/>
      <c r="CE100" s="117"/>
      <c r="CF100" s="117"/>
      <c r="CG100" s="117"/>
      <c r="CH100" s="117"/>
      <c r="CI100" s="117"/>
      <c r="CJ100" s="117"/>
      <c r="CK100" s="117"/>
      <c r="CL100" s="117"/>
      <c r="CM100" s="117"/>
      <c r="CN100" s="117"/>
      <c r="CO100" s="117"/>
      <c r="CP100" s="117"/>
      <c r="CQ100" s="117"/>
      <c r="CR100" s="117"/>
      <c r="CS100" s="117"/>
      <c r="CT100" s="117"/>
      <c r="CU100" s="117"/>
      <c r="CV100" s="117"/>
      <c r="CW100" s="117"/>
      <c r="CX100" s="117"/>
      <c r="CY100" s="117"/>
      <c r="CZ100" s="117"/>
      <c r="DA100" s="117"/>
      <c r="DB100" s="117"/>
      <c r="DC100" s="117"/>
      <c r="DD100" s="117"/>
      <c r="DE100" s="117"/>
      <c r="DF100" s="117"/>
      <c r="DG100" s="117"/>
      <c r="DH100" s="117"/>
      <c r="DI100" s="117"/>
      <c r="DJ100" s="117"/>
      <c r="DK100" s="117"/>
      <c r="DL100" s="117"/>
      <c r="DM100" s="117"/>
      <c r="DN100" s="117"/>
      <c r="DO100" s="117"/>
      <c r="DP100" s="117"/>
      <c r="DQ100" s="117"/>
      <c r="DR100" s="117"/>
      <c r="DS100" s="117"/>
      <c r="DT100" s="117"/>
      <c r="DU100" s="117"/>
      <c r="DV100" s="117"/>
      <c r="DW100" s="117"/>
      <c r="DX100" s="117"/>
      <c r="DY100" s="117"/>
      <c r="DZ100" s="117"/>
      <c r="EA100" s="117"/>
      <c r="EB100" s="117"/>
      <c r="EC100" s="117"/>
      <c r="ED100" s="117"/>
      <c r="EE100" s="117"/>
      <c r="EF100" s="117"/>
      <c r="EG100" s="117"/>
      <c r="EH100" s="117"/>
      <c r="EI100" s="117"/>
      <c r="EJ100" s="117"/>
      <c r="EK100" s="117"/>
      <c r="EL100" s="117"/>
    </row>
    <row r="101" spans="1:142" s="115" customFormat="1" ht="18" customHeight="1">
      <c r="A101" s="61" t="s">
        <v>74</v>
      </c>
      <c r="B101" s="45" t="s">
        <v>17</v>
      </c>
      <c r="C101" s="45" t="s">
        <v>4</v>
      </c>
      <c r="D101" s="46" t="s">
        <v>109</v>
      </c>
      <c r="E101" s="45"/>
      <c r="F101" s="116">
        <f>F102</f>
        <v>1000000</v>
      </c>
      <c r="G101" s="31">
        <v>0</v>
      </c>
      <c r="H101" s="119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  <c r="BH101" s="117"/>
      <c r="BI101" s="117"/>
      <c r="BJ101" s="117"/>
      <c r="BK101" s="117"/>
      <c r="BL101" s="117"/>
      <c r="BM101" s="117"/>
      <c r="BN101" s="117"/>
      <c r="BO101" s="117"/>
      <c r="BP101" s="117"/>
      <c r="BQ101" s="117"/>
      <c r="BR101" s="117"/>
      <c r="BS101" s="117"/>
      <c r="BT101" s="117"/>
      <c r="BU101" s="117"/>
      <c r="BV101" s="117"/>
      <c r="BW101" s="117"/>
      <c r="BX101" s="117"/>
      <c r="BY101" s="117"/>
      <c r="BZ101" s="117"/>
      <c r="CA101" s="117"/>
      <c r="CB101" s="117"/>
      <c r="CC101" s="117"/>
      <c r="CD101" s="117"/>
      <c r="CE101" s="117"/>
      <c r="CF101" s="117"/>
      <c r="CG101" s="117"/>
      <c r="CH101" s="117"/>
      <c r="CI101" s="117"/>
      <c r="CJ101" s="117"/>
      <c r="CK101" s="117"/>
      <c r="CL101" s="117"/>
      <c r="CM101" s="117"/>
      <c r="CN101" s="117"/>
      <c r="CO101" s="117"/>
      <c r="CP101" s="117"/>
      <c r="CQ101" s="117"/>
      <c r="CR101" s="117"/>
      <c r="CS101" s="117"/>
      <c r="CT101" s="117"/>
      <c r="CU101" s="117"/>
      <c r="CV101" s="117"/>
      <c r="CW101" s="117"/>
      <c r="CX101" s="117"/>
      <c r="CY101" s="117"/>
      <c r="CZ101" s="117"/>
      <c r="DA101" s="117"/>
      <c r="DB101" s="117"/>
      <c r="DC101" s="117"/>
      <c r="DD101" s="117"/>
      <c r="DE101" s="117"/>
      <c r="DF101" s="117"/>
      <c r="DG101" s="117"/>
      <c r="DH101" s="117"/>
      <c r="DI101" s="117"/>
      <c r="DJ101" s="117"/>
      <c r="DK101" s="117"/>
      <c r="DL101" s="117"/>
      <c r="DM101" s="117"/>
      <c r="DN101" s="117"/>
      <c r="DO101" s="117"/>
      <c r="DP101" s="117"/>
      <c r="DQ101" s="117"/>
      <c r="DR101" s="117"/>
      <c r="DS101" s="117"/>
      <c r="DT101" s="117"/>
      <c r="DU101" s="117"/>
      <c r="DV101" s="117"/>
      <c r="DW101" s="117"/>
      <c r="DX101" s="117"/>
      <c r="DY101" s="117"/>
      <c r="DZ101" s="117"/>
      <c r="EA101" s="117"/>
      <c r="EB101" s="117"/>
      <c r="EC101" s="117"/>
      <c r="ED101" s="117"/>
      <c r="EE101" s="117"/>
      <c r="EF101" s="117"/>
      <c r="EG101" s="117"/>
      <c r="EH101" s="117"/>
      <c r="EI101" s="117"/>
      <c r="EJ101" s="117"/>
      <c r="EK101" s="117"/>
      <c r="EL101" s="117"/>
    </row>
    <row r="102" spans="1:142" s="115" customFormat="1" ht="20.25" customHeight="1">
      <c r="A102" s="61" t="s">
        <v>189</v>
      </c>
      <c r="B102" s="45" t="s">
        <v>17</v>
      </c>
      <c r="C102" s="45" t="s">
        <v>4</v>
      </c>
      <c r="D102" s="46" t="s">
        <v>111</v>
      </c>
      <c r="E102" s="45"/>
      <c r="F102" s="116">
        <f>F103</f>
        <v>1000000</v>
      </c>
      <c r="G102" s="31">
        <v>0</v>
      </c>
      <c r="H102" s="119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7"/>
      <c r="BH102" s="117"/>
      <c r="BI102" s="117"/>
      <c r="BJ102" s="117"/>
      <c r="BK102" s="117"/>
      <c r="BL102" s="117"/>
      <c r="BM102" s="117"/>
      <c r="BN102" s="117"/>
      <c r="BO102" s="117"/>
      <c r="BP102" s="117"/>
      <c r="BQ102" s="117"/>
      <c r="BR102" s="117"/>
      <c r="BS102" s="117"/>
      <c r="BT102" s="117"/>
      <c r="BU102" s="117"/>
      <c r="BV102" s="117"/>
      <c r="BW102" s="117"/>
      <c r="BX102" s="117"/>
      <c r="BY102" s="117"/>
      <c r="BZ102" s="117"/>
      <c r="CA102" s="117"/>
      <c r="CB102" s="117"/>
      <c r="CC102" s="117"/>
      <c r="CD102" s="117"/>
      <c r="CE102" s="117"/>
      <c r="CF102" s="117"/>
      <c r="CG102" s="117"/>
      <c r="CH102" s="117"/>
      <c r="CI102" s="117"/>
      <c r="CJ102" s="117"/>
      <c r="CK102" s="117"/>
      <c r="CL102" s="117"/>
      <c r="CM102" s="117"/>
      <c r="CN102" s="117"/>
      <c r="CO102" s="117"/>
      <c r="CP102" s="117"/>
      <c r="CQ102" s="117"/>
      <c r="CR102" s="117"/>
      <c r="CS102" s="117"/>
      <c r="CT102" s="117"/>
      <c r="CU102" s="117"/>
      <c r="CV102" s="117"/>
      <c r="CW102" s="117"/>
      <c r="CX102" s="117"/>
      <c r="CY102" s="117"/>
      <c r="CZ102" s="117"/>
      <c r="DA102" s="117"/>
      <c r="DB102" s="117"/>
      <c r="DC102" s="117"/>
      <c r="DD102" s="117"/>
      <c r="DE102" s="117"/>
      <c r="DF102" s="117"/>
      <c r="DG102" s="117"/>
      <c r="DH102" s="117"/>
      <c r="DI102" s="117"/>
      <c r="DJ102" s="117"/>
      <c r="DK102" s="117"/>
      <c r="DL102" s="117"/>
      <c r="DM102" s="117"/>
      <c r="DN102" s="117"/>
      <c r="DO102" s="117"/>
      <c r="DP102" s="117"/>
      <c r="DQ102" s="117"/>
      <c r="DR102" s="117"/>
      <c r="DS102" s="117"/>
      <c r="DT102" s="117"/>
      <c r="DU102" s="117"/>
      <c r="DV102" s="117"/>
      <c r="DW102" s="117"/>
      <c r="DX102" s="117"/>
      <c r="DY102" s="117"/>
      <c r="DZ102" s="117"/>
      <c r="EA102" s="117"/>
      <c r="EB102" s="117"/>
      <c r="EC102" s="117"/>
      <c r="ED102" s="117"/>
      <c r="EE102" s="117"/>
      <c r="EF102" s="117"/>
      <c r="EG102" s="117"/>
      <c r="EH102" s="117"/>
      <c r="EI102" s="117"/>
      <c r="EJ102" s="117"/>
      <c r="EK102" s="117"/>
      <c r="EL102" s="117"/>
    </row>
    <row r="103" spans="1:142" s="115" customFormat="1" ht="31.5" customHeight="1">
      <c r="A103" s="61" t="s">
        <v>54</v>
      </c>
      <c r="B103" s="45" t="s">
        <v>17</v>
      </c>
      <c r="C103" s="45" t="s">
        <v>4</v>
      </c>
      <c r="D103" s="46" t="s">
        <v>111</v>
      </c>
      <c r="E103" s="45" t="s">
        <v>55</v>
      </c>
      <c r="F103" s="116">
        <v>1000000</v>
      </c>
      <c r="G103" s="31">
        <v>0</v>
      </c>
      <c r="H103" s="119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17"/>
      <c r="BZ103" s="117"/>
      <c r="CA103" s="117"/>
      <c r="CB103" s="117"/>
      <c r="CC103" s="117"/>
      <c r="CD103" s="117"/>
      <c r="CE103" s="117"/>
      <c r="CF103" s="117"/>
      <c r="CG103" s="117"/>
      <c r="CH103" s="117"/>
      <c r="CI103" s="117"/>
      <c r="CJ103" s="117"/>
      <c r="CK103" s="117"/>
      <c r="CL103" s="117"/>
      <c r="CM103" s="117"/>
      <c r="CN103" s="117"/>
      <c r="CO103" s="117"/>
      <c r="CP103" s="117"/>
      <c r="CQ103" s="117"/>
      <c r="CR103" s="117"/>
      <c r="CS103" s="117"/>
      <c r="CT103" s="117"/>
      <c r="CU103" s="117"/>
      <c r="CV103" s="117"/>
      <c r="CW103" s="117"/>
      <c r="CX103" s="117"/>
      <c r="CY103" s="117"/>
      <c r="CZ103" s="117"/>
      <c r="DA103" s="117"/>
      <c r="DB103" s="117"/>
      <c r="DC103" s="117"/>
      <c r="DD103" s="117"/>
      <c r="DE103" s="117"/>
      <c r="DF103" s="117"/>
      <c r="DG103" s="117"/>
      <c r="DH103" s="117"/>
      <c r="DI103" s="117"/>
      <c r="DJ103" s="117"/>
      <c r="DK103" s="117"/>
      <c r="DL103" s="117"/>
      <c r="DM103" s="117"/>
      <c r="DN103" s="117"/>
      <c r="DO103" s="117"/>
      <c r="DP103" s="117"/>
      <c r="DQ103" s="117"/>
      <c r="DR103" s="117"/>
      <c r="DS103" s="117"/>
      <c r="DT103" s="117"/>
      <c r="DU103" s="117"/>
      <c r="DV103" s="117"/>
      <c r="DW103" s="117"/>
      <c r="DX103" s="117"/>
      <c r="DY103" s="117"/>
      <c r="DZ103" s="117"/>
      <c r="EA103" s="117"/>
      <c r="EB103" s="117"/>
      <c r="EC103" s="117"/>
      <c r="ED103" s="117"/>
      <c r="EE103" s="117"/>
      <c r="EF103" s="117"/>
      <c r="EG103" s="117"/>
      <c r="EH103" s="117"/>
      <c r="EI103" s="117"/>
      <c r="EJ103" s="117"/>
      <c r="EK103" s="117"/>
      <c r="EL103" s="117"/>
    </row>
    <row r="104" spans="1:8" s="89" customFormat="1" ht="25.5" customHeight="1">
      <c r="A104" s="48" t="s">
        <v>12</v>
      </c>
      <c r="B104" s="10" t="s">
        <v>6</v>
      </c>
      <c r="C104" s="10" t="s">
        <v>26</v>
      </c>
      <c r="D104" s="10"/>
      <c r="E104" s="10"/>
      <c r="F104" s="11">
        <f>F112+F135+F105+F121+F116</f>
        <v>42448212.730000004</v>
      </c>
      <c r="G104" s="11">
        <f>G112+G135+G105+G121+G116</f>
        <v>25395956.32</v>
      </c>
      <c r="H104" s="100">
        <f>+G104/F104*100</f>
        <v>59.82809330874741</v>
      </c>
    </row>
    <row r="105" spans="1:8" s="90" customFormat="1" ht="18" customHeight="1">
      <c r="A105" s="13" t="s">
        <v>15</v>
      </c>
      <c r="B105" s="14" t="s">
        <v>6</v>
      </c>
      <c r="C105" s="14" t="s">
        <v>2</v>
      </c>
      <c r="D105" s="14"/>
      <c r="E105" s="14"/>
      <c r="F105" s="15">
        <f>F108+F111</f>
        <v>22886362.27</v>
      </c>
      <c r="G105" s="15">
        <f>G108+G111</f>
        <v>14368530</v>
      </c>
      <c r="H105" s="101">
        <f>+G105/F105*100</f>
        <v>62.78206134504223</v>
      </c>
    </row>
    <row r="106" spans="1:8" ht="20.25" customHeight="1">
      <c r="A106" s="32" t="s">
        <v>94</v>
      </c>
      <c r="B106" s="17" t="s">
        <v>6</v>
      </c>
      <c r="C106" s="17" t="s">
        <v>2</v>
      </c>
      <c r="D106" s="58" t="s">
        <v>95</v>
      </c>
      <c r="E106" s="53"/>
      <c r="F106" s="19">
        <f>F108</f>
        <v>14049232.27</v>
      </c>
      <c r="G106" s="19">
        <f>G108</f>
        <v>11000000</v>
      </c>
      <c r="H106" s="102"/>
    </row>
    <row r="107" spans="1:8" ht="16.5">
      <c r="A107" s="28" t="s">
        <v>74</v>
      </c>
      <c r="B107" s="21" t="s">
        <v>6</v>
      </c>
      <c r="C107" s="21" t="s">
        <v>2</v>
      </c>
      <c r="D107" s="46" t="s">
        <v>96</v>
      </c>
      <c r="E107" s="45"/>
      <c r="F107" s="23">
        <f>F108</f>
        <v>14049232.27</v>
      </c>
      <c r="G107" s="23">
        <f>G108</f>
        <v>11000000</v>
      </c>
      <c r="H107" s="103"/>
    </row>
    <row r="108" spans="1:8" s="91" customFormat="1" ht="33">
      <c r="A108" s="54" t="s">
        <v>97</v>
      </c>
      <c r="B108" s="29" t="s">
        <v>6</v>
      </c>
      <c r="C108" s="29" t="s">
        <v>2</v>
      </c>
      <c r="D108" s="30" t="s">
        <v>98</v>
      </c>
      <c r="E108" s="29" t="s">
        <v>99</v>
      </c>
      <c r="F108" s="31">
        <v>14049232.27</v>
      </c>
      <c r="G108" s="31">
        <v>11000000</v>
      </c>
      <c r="H108" s="105"/>
    </row>
    <row r="109" spans="1:8" ht="18.75" customHeight="1">
      <c r="A109" s="16" t="s">
        <v>24</v>
      </c>
      <c r="B109" s="17" t="s">
        <v>6</v>
      </c>
      <c r="C109" s="17" t="s">
        <v>2</v>
      </c>
      <c r="D109" s="18" t="s">
        <v>112</v>
      </c>
      <c r="E109" s="17"/>
      <c r="F109" s="19">
        <f>F111</f>
        <v>8837130</v>
      </c>
      <c r="G109" s="19">
        <f>G111</f>
        <v>3368530</v>
      </c>
      <c r="H109" s="102"/>
    </row>
    <row r="110" spans="1:8" ht="18.75" customHeight="1">
      <c r="A110" s="20" t="s">
        <v>74</v>
      </c>
      <c r="B110" s="21" t="s">
        <v>6</v>
      </c>
      <c r="C110" s="21" t="s">
        <v>2</v>
      </c>
      <c r="D110" s="22" t="s">
        <v>113</v>
      </c>
      <c r="E110" s="21"/>
      <c r="F110" s="23">
        <f>F111</f>
        <v>8837130</v>
      </c>
      <c r="G110" s="23">
        <f>G111</f>
        <v>3368530</v>
      </c>
      <c r="H110" s="103"/>
    </row>
    <row r="111" spans="1:8" s="90" customFormat="1" ht="33">
      <c r="A111" s="52" t="s">
        <v>97</v>
      </c>
      <c r="B111" s="21" t="s">
        <v>6</v>
      </c>
      <c r="C111" s="21" t="s">
        <v>2</v>
      </c>
      <c r="D111" s="22" t="s">
        <v>114</v>
      </c>
      <c r="E111" s="21" t="s">
        <v>99</v>
      </c>
      <c r="F111" s="23">
        <f>8818600+18530</f>
        <v>8837130</v>
      </c>
      <c r="G111" s="23">
        <v>3368530</v>
      </c>
      <c r="H111" s="103"/>
    </row>
    <row r="112" spans="1:8" s="90" customFormat="1" ht="18" customHeight="1">
      <c r="A112" s="13" t="s">
        <v>150</v>
      </c>
      <c r="B112" s="14" t="s">
        <v>6</v>
      </c>
      <c r="C112" s="14" t="s">
        <v>4</v>
      </c>
      <c r="D112" s="27"/>
      <c r="E112" s="14"/>
      <c r="F112" s="15">
        <f>F113</f>
        <v>18009886.46</v>
      </c>
      <c r="G112" s="15">
        <f>G113</f>
        <v>10500000</v>
      </c>
      <c r="H112" s="101">
        <f>+G112/F112*100</f>
        <v>58.30131146756824</v>
      </c>
    </row>
    <row r="113" spans="1:8" ht="17.25">
      <c r="A113" s="32" t="s">
        <v>94</v>
      </c>
      <c r="B113" s="17" t="s">
        <v>6</v>
      </c>
      <c r="C113" s="17" t="s">
        <v>4</v>
      </c>
      <c r="D113" s="18" t="s">
        <v>95</v>
      </c>
      <c r="E113" s="17"/>
      <c r="F113" s="19">
        <f>F115</f>
        <v>18009886.46</v>
      </c>
      <c r="G113" s="19">
        <f>G115</f>
        <v>10500000</v>
      </c>
      <c r="H113" s="102"/>
    </row>
    <row r="114" spans="1:8" ht="16.5">
      <c r="A114" s="28" t="s">
        <v>74</v>
      </c>
      <c r="B114" s="21" t="s">
        <v>6</v>
      </c>
      <c r="C114" s="21" t="s">
        <v>4</v>
      </c>
      <c r="D114" s="22" t="s">
        <v>96</v>
      </c>
      <c r="E114" s="21"/>
      <c r="F114" s="23">
        <f>F115</f>
        <v>18009886.46</v>
      </c>
      <c r="G114" s="23">
        <f>G115</f>
        <v>10500000</v>
      </c>
      <c r="H114" s="103"/>
    </row>
    <row r="115" spans="1:8" s="91" customFormat="1" ht="33">
      <c r="A115" s="54" t="s">
        <v>97</v>
      </c>
      <c r="B115" s="29" t="s">
        <v>6</v>
      </c>
      <c r="C115" s="29" t="s">
        <v>4</v>
      </c>
      <c r="D115" s="30" t="s">
        <v>98</v>
      </c>
      <c r="E115" s="29" t="s">
        <v>99</v>
      </c>
      <c r="F115" s="31">
        <v>18009886.46</v>
      </c>
      <c r="G115" s="31">
        <v>10500000</v>
      </c>
      <c r="H115" s="105"/>
    </row>
    <row r="116" spans="1:8" s="90" customFormat="1" ht="17.25">
      <c r="A116" s="59" t="s">
        <v>152</v>
      </c>
      <c r="B116" s="14" t="s">
        <v>6</v>
      </c>
      <c r="C116" s="14" t="s">
        <v>17</v>
      </c>
      <c r="D116" s="34"/>
      <c r="E116" s="21"/>
      <c r="F116" s="15">
        <f aca="true" t="shared" si="2" ref="F116:G119">+F117</f>
        <v>90000</v>
      </c>
      <c r="G116" s="15">
        <f t="shared" si="2"/>
        <v>36800</v>
      </c>
      <c r="H116" s="101">
        <f>+G116/F116*100</f>
        <v>40.88888888888889</v>
      </c>
    </row>
    <row r="117" spans="1:8" s="90" customFormat="1" ht="51.75">
      <c r="A117" s="32" t="s">
        <v>158</v>
      </c>
      <c r="B117" s="17" t="s">
        <v>6</v>
      </c>
      <c r="C117" s="17" t="s">
        <v>17</v>
      </c>
      <c r="D117" s="34" t="s">
        <v>65</v>
      </c>
      <c r="E117" s="17"/>
      <c r="F117" s="19">
        <f t="shared" si="2"/>
        <v>90000</v>
      </c>
      <c r="G117" s="19">
        <f t="shared" si="2"/>
        <v>36800</v>
      </c>
      <c r="H117" s="102"/>
    </row>
    <row r="118" spans="1:8" s="90" customFormat="1" ht="16.5">
      <c r="A118" s="52" t="s">
        <v>152</v>
      </c>
      <c r="B118" s="21" t="s">
        <v>163</v>
      </c>
      <c r="C118" s="21" t="s">
        <v>17</v>
      </c>
      <c r="D118" s="30" t="s">
        <v>66</v>
      </c>
      <c r="E118" s="29"/>
      <c r="F118" s="23">
        <f t="shared" si="2"/>
        <v>90000</v>
      </c>
      <c r="G118" s="23">
        <f t="shared" si="2"/>
        <v>36800</v>
      </c>
      <c r="H118" s="103"/>
    </row>
    <row r="119" spans="1:8" s="90" customFormat="1" ht="16.5">
      <c r="A119" s="52" t="s">
        <v>25</v>
      </c>
      <c r="B119" s="21" t="s">
        <v>6</v>
      </c>
      <c r="C119" s="21" t="s">
        <v>17</v>
      </c>
      <c r="D119" s="30" t="s">
        <v>67</v>
      </c>
      <c r="E119" s="29"/>
      <c r="F119" s="23">
        <f t="shared" si="2"/>
        <v>90000</v>
      </c>
      <c r="G119" s="23">
        <f t="shared" si="2"/>
        <v>36800</v>
      </c>
      <c r="H119" s="103"/>
    </row>
    <row r="120" spans="1:8" s="90" customFormat="1" ht="18" customHeight="1">
      <c r="A120" s="24" t="s">
        <v>54</v>
      </c>
      <c r="B120" s="21" t="s">
        <v>6</v>
      </c>
      <c r="C120" s="21" t="s">
        <v>17</v>
      </c>
      <c r="D120" s="30" t="s">
        <v>67</v>
      </c>
      <c r="E120" s="25" t="s">
        <v>55</v>
      </c>
      <c r="F120" s="23">
        <v>90000</v>
      </c>
      <c r="G120" s="23">
        <v>36800</v>
      </c>
      <c r="H120" s="103"/>
    </row>
    <row r="121" spans="1:8" s="91" customFormat="1" ht="18" customHeight="1">
      <c r="A121" s="49" t="s">
        <v>164</v>
      </c>
      <c r="B121" s="47" t="s">
        <v>6</v>
      </c>
      <c r="C121" s="47" t="s">
        <v>6</v>
      </c>
      <c r="D121" s="50"/>
      <c r="E121" s="47"/>
      <c r="F121" s="56">
        <f>F125+F128+F130+F131+F126</f>
        <v>762000</v>
      </c>
      <c r="G121" s="56">
        <f>G125+G128+G130+G131+G126</f>
        <v>406524.72</v>
      </c>
      <c r="H121" s="101">
        <f>+G121/F121*100</f>
        <v>53.34970078740157</v>
      </c>
    </row>
    <row r="122" spans="1:8" s="91" customFormat="1" ht="18" customHeight="1">
      <c r="A122" s="32" t="s">
        <v>43</v>
      </c>
      <c r="B122" s="33" t="s">
        <v>6</v>
      </c>
      <c r="C122" s="33" t="s">
        <v>6</v>
      </c>
      <c r="D122" s="34" t="s">
        <v>165</v>
      </c>
      <c r="E122" s="33"/>
      <c r="F122" s="35">
        <f>+F123</f>
        <v>747000</v>
      </c>
      <c r="G122" s="35">
        <f>+G123</f>
        <v>394832</v>
      </c>
      <c r="H122" s="109"/>
    </row>
    <row r="123" spans="1:8" s="91" customFormat="1" ht="18" customHeight="1">
      <c r="A123" s="28" t="s">
        <v>74</v>
      </c>
      <c r="B123" s="25" t="s">
        <v>6</v>
      </c>
      <c r="C123" s="25" t="s">
        <v>6</v>
      </c>
      <c r="D123" s="30" t="s">
        <v>116</v>
      </c>
      <c r="E123" s="25"/>
      <c r="F123" s="26">
        <f>+F125+F130+F128+F126</f>
        <v>747000</v>
      </c>
      <c r="G123" s="26">
        <f>+G125+G130+G128+G126</f>
        <v>394832</v>
      </c>
      <c r="H123" s="104"/>
    </row>
    <row r="124" spans="1:8" s="91" customFormat="1" ht="18" customHeight="1">
      <c r="A124" s="28" t="s">
        <v>117</v>
      </c>
      <c r="B124" s="25" t="s">
        <v>6</v>
      </c>
      <c r="C124" s="25" t="s">
        <v>6</v>
      </c>
      <c r="D124" s="30" t="s">
        <v>118</v>
      </c>
      <c r="E124" s="25"/>
      <c r="F124" s="26">
        <f>F125+F126</f>
        <v>342000</v>
      </c>
      <c r="G124" s="26">
        <f>G125+G126</f>
        <v>228489</v>
      </c>
      <c r="H124" s="104"/>
    </row>
    <row r="125" spans="1:8" s="91" customFormat="1" ht="15.75" customHeight="1">
      <c r="A125" s="24" t="s">
        <v>54</v>
      </c>
      <c r="B125" s="25" t="s">
        <v>6</v>
      </c>
      <c r="C125" s="25" t="s">
        <v>6</v>
      </c>
      <c r="D125" s="30" t="s">
        <v>118</v>
      </c>
      <c r="E125" s="25" t="s">
        <v>55</v>
      </c>
      <c r="F125" s="26">
        <v>0</v>
      </c>
      <c r="G125" s="26">
        <v>0</v>
      </c>
      <c r="H125" s="104"/>
    </row>
    <row r="126" spans="1:8" s="91" customFormat="1" ht="15.75" customHeight="1">
      <c r="A126" s="52" t="s">
        <v>126</v>
      </c>
      <c r="B126" s="25" t="s">
        <v>6</v>
      </c>
      <c r="C126" s="25" t="s">
        <v>6</v>
      </c>
      <c r="D126" s="30" t="s">
        <v>118</v>
      </c>
      <c r="E126" s="25" t="s">
        <v>127</v>
      </c>
      <c r="F126" s="26">
        <v>342000</v>
      </c>
      <c r="G126" s="26">
        <v>228489</v>
      </c>
      <c r="H126" s="104"/>
    </row>
    <row r="127" spans="1:8" s="91" customFormat="1" ht="18.75" customHeight="1">
      <c r="A127" s="28" t="s">
        <v>119</v>
      </c>
      <c r="B127" s="25" t="s">
        <v>6</v>
      </c>
      <c r="C127" s="25" t="s">
        <v>6</v>
      </c>
      <c r="D127" s="30" t="s">
        <v>120</v>
      </c>
      <c r="E127" s="25"/>
      <c r="F127" s="26">
        <f>F128</f>
        <v>200000</v>
      </c>
      <c r="G127" s="26">
        <f>G128</f>
        <v>99946</v>
      </c>
      <c r="H127" s="104"/>
    </row>
    <row r="128" spans="1:8" s="91" customFormat="1" ht="16.5">
      <c r="A128" s="52" t="s">
        <v>126</v>
      </c>
      <c r="B128" s="25" t="s">
        <v>6</v>
      </c>
      <c r="C128" s="25" t="s">
        <v>6</v>
      </c>
      <c r="D128" s="30" t="s">
        <v>120</v>
      </c>
      <c r="E128" s="25" t="s">
        <v>127</v>
      </c>
      <c r="F128" s="26">
        <v>200000</v>
      </c>
      <c r="G128" s="26">
        <v>99946</v>
      </c>
      <c r="H128" s="104"/>
    </row>
    <row r="129" spans="1:8" s="91" customFormat="1" ht="18.75" customHeight="1">
      <c r="A129" s="28" t="s">
        <v>25</v>
      </c>
      <c r="B129" s="25" t="s">
        <v>6</v>
      </c>
      <c r="C129" s="25" t="s">
        <v>6</v>
      </c>
      <c r="D129" s="30" t="s">
        <v>121</v>
      </c>
      <c r="E129" s="25"/>
      <c r="F129" s="26">
        <f>F130</f>
        <v>205000</v>
      </c>
      <c r="G129" s="26">
        <f>G130</f>
        <v>66397</v>
      </c>
      <c r="H129" s="104"/>
    </row>
    <row r="130" spans="1:8" s="91" customFormat="1" ht="16.5">
      <c r="A130" s="52" t="s">
        <v>126</v>
      </c>
      <c r="B130" s="25" t="s">
        <v>6</v>
      </c>
      <c r="C130" s="25" t="s">
        <v>6</v>
      </c>
      <c r="D130" s="30" t="s">
        <v>121</v>
      </c>
      <c r="E130" s="25" t="s">
        <v>127</v>
      </c>
      <c r="F130" s="26">
        <v>205000</v>
      </c>
      <c r="G130" s="26">
        <v>66397</v>
      </c>
      <c r="H130" s="104"/>
    </row>
    <row r="131" spans="1:8" s="91" customFormat="1" ht="17.25">
      <c r="A131" s="16" t="s">
        <v>42</v>
      </c>
      <c r="B131" s="25" t="s">
        <v>6</v>
      </c>
      <c r="C131" s="25" t="s">
        <v>6</v>
      </c>
      <c r="D131" s="18" t="s">
        <v>166</v>
      </c>
      <c r="E131" s="17"/>
      <c r="F131" s="19">
        <f>F134</f>
        <v>15000</v>
      </c>
      <c r="G131" s="19">
        <f>G134</f>
        <v>11692.72</v>
      </c>
      <c r="H131" s="101">
        <f>+G131/F131*100</f>
        <v>77.95146666666666</v>
      </c>
    </row>
    <row r="132" spans="1:8" s="91" customFormat="1" ht="16.5">
      <c r="A132" s="20" t="s">
        <v>74</v>
      </c>
      <c r="B132" s="25" t="s">
        <v>6</v>
      </c>
      <c r="C132" s="25" t="s">
        <v>6</v>
      </c>
      <c r="D132" s="22" t="s">
        <v>128</v>
      </c>
      <c r="E132" s="21"/>
      <c r="F132" s="23">
        <f>F133</f>
        <v>15000</v>
      </c>
      <c r="G132" s="23">
        <f>G133</f>
        <v>11692.72</v>
      </c>
      <c r="H132" s="103"/>
    </row>
    <row r="133" spans="1:8" s="91" customFormat="1" ht="16.5">
      <c r="A133" s="20" t="s">
        <v>167</v>
      </c>
      <c r="B133" s="25" t="s">
        <v>6</v>
      </c>
      <c r="C133" s="25" t="s">
        <v>6</v>
      </c>
      <c r="D133" s="22" t="s">
        <v>137</v>
      </c>
      <c r="E133" s="21"/>
      <c r="F133" s="23">
        <f>F134</f>
        <v>15000</v>
      </c>
      <c r="G133" s="23">
        <f>G134</f>
        <v>11692.72</v>
      </c>
      <c r="H133" s="103"/>
    </row>
    <row r="134" spans="1:8" s="91" customFormat="1" ht="18" customHeight="1">
      <c r="A134" s="24" t="s">
        <v>54</v>
      </c>
      <c r="B134" s="25" t="s">
        <v>6</v>
      </c>
      <c r="C134" s="25" t="s">
        <v>6</v>
      </c>
      <c r="D134" s="22" t="s">
        <v>137</v>
      </c>
      <c r="E134" s="25" t="s">
        <v>55</v>
      </c>
      <c r="F134" s="26">
        <v>15000</v>
      </c>
      <c r="G134" s="26">
        <v>11692.72</v>
      </c>
      <c r="H134" s="104"/>
    </row>
    <row r="135" spans="1:8" s="90" customFormat="1" ht="18" customHeight="1">
      <c r="A135" s="13" t="s">
        <v>13</v>
      </c>
      <c r="B135" s="14" t="s">
        <v>6</v>
      </c>
      <c r="C135" s="14" t="s">
        <v>9</v>
      </c>
      <c r="D135" s="27"/>
      <c r="E135" s="14"/>
      <c r="F135" s="15">
        <f>+F136+F141+F146+F150</f>
        <v>699964</v>
      </c>
      <c r="G135" s="15">
        <f>+G136+G141+G146+G150</f>
        <v>84101.6</v>
      </c>
      <c r="H135" s="101">
        <f>+G135/F135*100</f>
        <v>12.015132206799208</v>
      </c>
    </row>
    <row r="136" spans="1:8" ht="18" customHeight="1">
      <c r="A136" s="60" t="s">
        <v>43</v>
      </c>
      <c r="B136" s="17" t="s">
        <v>6</v>
      </c>
      <c r="C136" s="17" t="s">
        <v>9</v>
      </c>
      <c r="D136" s="34" t="s">
        <v>115</v>
      </c>
      <c r="E136" s="17"/>
      <c r="F136" s="19">
        <f>+F137</f>
        <v>600000</v>
      </c>
      <c r="G136" s="19">
        <f>+G137</f>
        <v>0</v>
      </c>
      <c r="H136" s="102"/>
    </row>
    <row r="137" spans="1:8" ht="18" customHeight="1">
      <c r="A137" s="61" t="s">
        <v>74</v>
      </c>
      <c r="B137" s="21" t="s">
        <v>6</v>
      </c>
      <c r="C137" s="21" t="s">
        <v>9</v>
      </c>
      <c r="D137" s="30" t="s">
        <v>116</v>
      </c>
      <c r="E137" s="21"/>
      <c r="F137" s="23">
        <f>F138</f>
        <v>600000</v>
      </c>
      <c r="G137" s="23">
        <f>G138</f>
        <v>0</v>
      </c>
      <c r="H137" s="103"/>
    </row>
    <row r="138" spans="1:8" ht="18" customHeight="1">
      <c r="A138" s="28" t="s">
        <v>117</v>
      </c>
      <c r="B138" s="21" t="s">
        <v>6</v>
      </c>
      <c r="C138" s="21" t="s">
        <v>9</v>
      </c>
      <c r="D138" s="30" t="s">
        <v>118</v>
      </c>
      <c r="E138" s="21"/>
      <c r="F138" s="23">
        <f>F140+F139</f>
        <v>600000</v>
      </c>
      <c r="G138" s="23">
        <f>G140+G139</f>
        <v>0</v>
      </c>
      <c r="H138" s="103"/>
    </row>
    <row r="139" spans="1:8" ht="18" customHeight="1">
      <c r="A139" s="28" t="s">
        <v>54</v>
      </c>
      <c r="B139" s="29" t="s">
        <v>6</v>
      </c>
      <c r="C139" s="29" t="s">
        <v>9</v>
      </c>
      <c r="D139" s="30" t="s">
        <v>118</v>
      </c>
      <c r="E139" s="29" t="s">
        <v>55</v>
      </c>
      <c r="F139" s="23">
        <v>0</v>
      </c>
      <c r="G139" s="23">
        <v>0</v>
      </c>
      <c r="H139" s="103"/>
    </row>
    <row r="140" spans="1:8" s="91" customFormat="1" ht="16.5">
      <c r="A140" s="54" t="s">
        <v>126</v>
      </c>
      <c r="B140" s="29" t="s">
        <v>6</v>
      </c>
      <c r="C140" s="29" t="s">
        <v>9</v>
      </c>
      <c r="D140" s="30" t="s">
        <v>118</v>
      </c>
      <c r="E140" s="29" t="s">
        <v>127</v>
      </c>
      <c r="F140" s="31">
        <v>600000</v>
      </c>
      <c r="G140" s="31">
        <v>0</v>
      </c>
      <c r="H140" s="105"/>
    </row>
    <row r="141" spans="1:8" s="91" customFormat="1" ht="16.5" customHeight="1">
      <c r="A141" s="32" t="s">
        <v>45</v>
      </c>
      <c r="B141" s="33" t="s">
        <v>6</v>
      </c>
      <c r="C141" s="33" t="s">
        <v>9</v>
      </c>
      <c r="D141" s="34" t="s">
        <v>122</v>
      </c>
      <c r="E141" s="33"/>
      <c r="F141" s="35">
        <f>F144+F145</f>
        <v>70000</v>
      </c>
      <c r="G141" s="35">
        <f>G144+G145</f>
        <v>54137.6</v>
      </c>
      <c r="H141" s="109"/>
    </row>
    <row r="142" spans="1:8" s="91" customFormat="1" ht="16.5" customHeight="1">
      <c r="A142" s="28" t="s">
        <v>74</v>
      </c>
      <c r="B142" s="29" t="s">
        <v>6</v>
      </c>
      <c r="C142" s="29" t="s">
        <v>9</v>
      </c>
      <c r="D142" s="30" t="s">
        <v>123</v>
      </c>
      <c r="E142" s="29"/>
      <c r="F142" s="31">
        <f>F145+F144</f>
        <v>70000</v>
      </c>
      <c r="G142" s="31">
        <f>G145+G144</f>
        <v>54137.6</v>
      </c>
      <c r="H142" s="105"/>
    </row>
    <row r="143" spans="1:8" s="91" customFormat="1" ht="16.5" customHeight="1">
      <c r="A143" s="28" t="s">
        <v>124</v>
      </c>
      <c r="B143" s="29" t="s">
        <v>6</v>
      </c>
      <c r="C143" s="29" t="s">
        <v>9</v>
      </c>
      <c r="D143" s="30" t="s">
        <v>125</v>
      </c>
      <c r="E143" s="29"/>
      <c r="F143" s="31">
        <f>F141</f>
        <v>70000</v>
      </c>
      <c r="G143" s="31">
        <f>G141</f>
        <v>54137.6</v>
      </c>
      <c r="H143" s="105"/>
    </row>
    <row r="144" spans="1:8" s="91" customFormat="1" ht="16.5" customHeight="1">
      <c r="A144" s="28" t="s">
        <v>54</v>
      </c>
      <c r="B144" s="29" t="s">
        <v>6</v>
      </c>
      <c r="C144" s="29" t="s">
        <v>9</v>
      </c>
      <c r="D144" s="30" t="s">
        <v>125</v>
      </c>
      <c r="E144" s="29" t="s">
        <v>55</v>
      </c>
      <c r="F144" s="31">
        <v>60000</v>
      </c>
      <c r="G144" s="31">
        <v>54137.6</v>
      </c>
      <c r="H144" s="105"/>
    </row>
    <row r="145" spans="1:8" s="91" customFormat="1" ht="16.5">
      <c r="A145" s="54" t="s">
        <v>126</v>
      </c>
      <c r="B145" s="29" t="s">
        <v>6</v>
      </c>
      <c r="C145" s="29" t="s">
        <v>9</v>
      </c>
      <c r="D145" s="30" t="s">
        <v>125</v>
      </c>
      <c r="E145" s="29" t="s">
        <v>127</v>
      </c>
      <c r="F145" s="31">
        <v>10000</v>
      </c>
      <c r="G145" s="31">
        <v>0</v>
      </c>
      <c r="H145" s="105"/>
    </row>
    <row r="146" spans="1:8" s="91" customFormat="1" ht="18" customHeight="1">
      <c r="A146" s="32" t="s">
        <v>42</v>
      </c>
      <c r="B146" s="33" t="s">
        <v>6</v>
      </c>
      <c r="C146" s="33" t="s">
        <v>9</v>
      </c>
      <c r="D146" s="34" t="s">
        <v>166</v>
      </c>
      <c r="E146" s="33"/>
      <c r="F146" s="35">
        <f>F149</f>
        <v>29964</v>
      </c>
      <c r="G146" s="35">
        <f>G149</f>
        <v>29964</v>
      </c>
      <c r="H146" s="109"/>
    </row>
    <row r="147" spans="1:8" s="91" customFormat="1" ht="18" customHeight="1">
      <c r="A147" s="28" t="s">
        <v>74</v>
      </c>
      <c r="B147" s="29" t="s">
        <v>6</v>
      </c>
      <c r="C147" s="29" t="s">
        <v>9</v>
      </c>
      <c r="D147" s="30" t="s">
        <v>128</v>
      </c>
      <c r="E147" s="29"/>
      <c r="F147" s="31">
        <f>F148</f>
        <v>29964</v>
      </c>
      <c r="G147" s="31">
        <f>G148</f>
        <v>29964</v>
      </c>
      <c r="H147" s="105"/>
    </row>
    <row r="148" spans="1:8" s="91" customFormat="1" ht="18" customHeight="1">
      <c r="A148" s="28" t="s">
        <v>124</v>
      </c>
      <c r="B148" s="29" t="s">
        <v>6</v>
      </c>
      <c r="C148" s="29" t="s">
        <v>9</v>
      </c>
      <c r="D148" s="30" t="s">
        <v>129</v>
      </c>
      <c r="E148" s="29"/>
      <c r="F148" s="31">
        <f>F146</f>
        <v>29964</v>
      </c>
      <c r="G148" s="31">
        <f>G146</f>
        <v>29964</v>
      </c>
      <c r="H148" s="105"/>
    </row>
    <row r="149" spans="1:8" s="91" customFormat="1" ht="19.5" customHeight="1">
      <c r="A149" s="28" t="s">
        <v>54</v>
      </c>
      <c r="B149" s="29" t="s">
        <v>6</v>
      </c>
      <c r="C149" s="29" t="s">
        <v>9</v>
      </c>
      <c r="D149" s="30" t="s">
        <v>129</v>
      </c>
      <c r="E149" s="29" t="s">
        <v>55</v>
      </c>
      <c r="F149" s="31">
        <v>29964</v>
      </c>
      <c r="G149" s="31">
        <v>29964</v>
      </c>
      <c r="H149" s="105"/>
    </row>
    <row r="150" spans="1:8" s="91" customFormat="1" ht="17.25">
      <c r="A150" s="62" t="s">
        <v>24</v>
      </c>
      <c r="B150" s="63" t="s">
        <v>6</v>
      </c>
      <c r="C150" s="63" t="s">
        <v>9</v>
      </c>
      <c r="D150" s="34" t="s">
        <v>112</v>
      </c>
      <c r="E150" s="33"/>
      <c r="F150" s="64">
        <f aca="true" t="shared" si="3" ref="F150:G152">F151</f>
        <v>0</v>
      </c>
      <c r="G150" s="64">
        <f t="shared" si="3"/>
        <v>0</v>
      </c>
      <c r="H150" s="110"/>
    </row>
    <row r="151" spans="1:8" s="91" customFormat="1" ht="16.5">
      <c r="A151" s="65" t="s">
        <v>130</v>
      </c>
      <c r="B151" s="66" t="s">
        <v>6</v>
      </c>
      <c r="C151" s="66" t="s">
        <v>9</v>
      </c>
      <c r="D151" s="30" t="s">
        <v>131</v>
      </c>
      <c r="E151" s="29"/>
      <c r="F151" s="67">
        <f t="shared" si="3"/>
        <v>0</v>
      </c>
      <c r="G151" s="67">
        <f t="shared" si="3"/>
        <v>0</v>
      </c>
      <c r="H151" s="111"/>
    </row>
    <row r="152" spans="1:8" s="91" customFormat="1" ht="66">
      <c r="A152" s="54" t="s">
        <v>132</v>
      </c>
      <c r="B152" s="66" t="s">
        <v>6</v>
      </c>
      <c r="C152" s="66" t="s">
        <v>9</v>
      </c>
      <c r="D152" s="30" t="s">
        <v>133</v>
      </c>
      <c r="E152" s="29"/>
      <c r="F152" s="67">
        <f t="shared" si="3"/>
        <v>0</v>
      </c>
      <c r="G152" s="67">
        <f t="shared" si="3"/>
        <v>0</v>
      </c>
      <c r="H152" s="111"/>
    </row>
    <row r="153" spans="1:8" s="91" customFormat="1" ht="16.5">
      <c r="A153" s="65" t="s">
        <v>126</v>
      </c>
      <c r="B153" s="66" t="s">
        <v>6</v>
      </c>
      <c r="C153" s="66" t="s">
        <v>9</v>
      </c>
      <c r="D153" s="30" t="s">
        <v>133</v>
      </c>
      <c r="E153" s="29" t="s">
        <v>127</v>
      </c>
      <c r="F153" s="67">
        <v>0</v>
      </c>
      <c r="G153" s="67">
        <v>0</v>
      </c>
      <c r="H153" s="111"/>
    </row>
    <row r="154" spans="1:8" s="89" customFormat="1" ht="27.75" customHeight="1">
      <c r="A154" s="48" t="s">
        <v>168</v>
      </c>
      <c r="B154" s="10" t="s">
        <v>7</v>
      </c>
      <c r="C154" s="10" t="s">
        <v>26</v>
      </c>
      <c r="D154" s="10"/>
      <c r="E154" s="10"/>
      <c r="F154" s="11">
        <f>F155+F160</f>
        <v>689000</v>
      </c>
      <c r="G154" s="11">
        <f>G155+G160</f>
        <v>320431.63</v>
      </c>
      <c r="H154" s="100">
        <f>+G154/F154*100</f>
        <v>46.50676777939042</v>
      </c>
    </row>
    <row r="155" spans="1:8" s="89" customFormat="1" ht="21" customHeight="1">
      <c r="A155" s="68" t="s">
        <v>169</v>
      </c>
      <c r="B155" s="69" t="s">
        <v>7</v>
      </c>
      <c r="C155" s="69" t="s">
        <v>2</v>
      </c>
      <c r="D155" s="70"/>
      <c r="E155" s="69"/>
      <c r="F155" s="15">
        <f>F159</f>
        <v>350000</v>
      </c>
      <c r="G155" s="15">
        <f>G159</f>
        <v>258149</v>
      </c>
      <c r="H155" s="101">
        <f>+G155/F155*100</f>
        <v>73.75685714285714</v>
      </c>
    </row>
    <row r="156" spans="1:8" s="89" customFormat="1" ht="17.25">
      <c r="A156" s="60" t="s">
        <v>151</v>
      </c>
      <c r="B156" s="53" t="s">
        <v>7</v>
      </c>
      <c r="C156" s="53" t="s">
        <v>2</v>
      </c>
      <c r="D156" s="58" t="s">
        <v>101</v>
      </c>
      <c r="E156" s="53"/>
      <c r="F156" s="19">
        <f aca="true" t="shared" si="4" ref="F156:G158">F157</f>
        <v>350000</v>
      </c>
      <c r="G156" s="19">
        <f t="shared" si="4"/>
        <v>258149</v>
      </c>
      <c r="H156" s="102"/>
    </row>
    <row r="157" spans="1:8" s="89" customFormat="1" ht="21" customHeight="1">
      <c r="A157" s="61" t="s">
        <v>74</v>
      </c>
      <c r="B157" s="45" t="s">
        <v>7</v>
      </c>
      <c r="C157" s="45" t="s">
        <v>2</v>
      </c>
      <c r="D157" s="46" t="s">
        <v>102</v>
      </c>
      <c r="E157" s="45"/>
      <c r="F157" s="23">
        <f t="shared" si="4"/>
        <v>350000</v>
      </c>
      <c r="G157" s="23">
        <f t="shared" si="4"/>
        <v>258149</v>
      </c>
      <c r="H157" s="103"/>
    </row>
    <row r="158" spans="1:8" s="92" customFormat="1" ht="17.25" customHeight="1">
      <c r="A158" s="20" t="s">
        <v>134</v>
      </c>
      <c r="B158" s="21" t="s">
        <v>7</v>
      </c>
      <c r="C158" s="21" t="s">
        <v>2</v>
      </c>
      <c r="D158" s="22" t="s">
        <v>135</v>
      </c>
      <c r="E158" s="14"/>
      <c r="F158" s="23">
        <f t="shared" si="4"/>
        <v>350000</v>
      </c>
      <c r="G158" s="23">
        <f t="shared" si="4"/>
        <v>258149</v>
      </c>
      <c r="H158" s="103"/>
    </row>
    <row r="159" spans="1:8" s="92" customFormat="1" ht="33">
      <c r="A159" s="24" t="s">
        <v>54</v>
      </c>
      <c r="B159" s="21" t="s">
        <v>7</v>
      </c>
      <c r="C159" s="21" t="s">
        <v>2</v>
      </c>
      <c r="D159" s="22" t="s">
        <v>135</v>
      </c>
      <c r="E159" s="21" t="s">
        <v>55</v>
      </c>
      <c r="F159" s="23">
        <v>350000</v>
      </c>
      <c r="G159" s="23">
        <v>258149</v>
      </c>
      <c r="H159" s="103"/>
    </row>
    <row r="160" spans="1:8" s="90" customFormat="1" ht="18.75" customHeight="1">
      <c r="A160" s="13" t="s">
        <v>170</v>
      </c>
      <c r="B160" s="14" t="s">
        <v>7</v>
      </c>
      <c r="C160" s="14" t="s">
        <v>5</v>
      </c>
      <c r="D160" s="27"/>
      <c r="E160" s="14"/>
      <c r="F160" s="15">
        <f>F164+F168+F172+F173</f>
        <v>339000</v>
      </c>
      <c r="G160" s="15">
        <f>G164+G168+G172+G173</f>
        <v>62282.63</v>
      </c>
      <c r="H160" s="101">
        <f>+G160/F160*100</f>
        <v>18.372457227138643</v>
      </c>
    </row>
    <row r="161" spans="1:8" ht="16.5" customHeight="1">
      <c r="A161" s="16" t="s">
        <v>43</v>
      </c>
      <c r="B161" s="17" t="s">
        <v>7</v>
      </c>
      <c r="C161" s="17" t="s">
        <v>5</v>
      </c>
      <c r="D161" s="18" t="s">
        <v>115</v>
      </c>
      <c r="E161" s="17"/>
      <c r="F161" s="19">
        <f>F164</f>
        <v>2000</v>
      </c>
      <c r="G161" s="19">
        <f>G164</f>
        <v>1950</v>
      </c>
      <c r="H161" s="102"/>
    </row>
    <row r="162" spans="1:8" ht="16.5" customHeight="1">
      <c r="A162" s="20" t="s">
        <v>74</v>
      </c>
      <c r="B162" s="21" t="s">
        <v>7</v>
      </c>
      <c r="C162" s="21" t="s">
        <v>5</v>
      </c>
      <c r="D162" s="22" t="s">
        <v>116</v>
      </c>
      <c r="E162" s="21"/>
      <c r="F162" s="23">
        <f>F163</f>
        <v>2000</v>
      </c>
      <c r="G162" s="23">
        <f>G163</f>
        <v>1950</v>
      </c>
      <c r="H162" s="103"/>
    </row>
    <row r="163" spans="1:8" ht="16.5" customHeight="1">
      <c r="A163" s="28" t="s">
        <v>117</v>
      </c>
      <c r="B163" s="21" t="s">
        <v>7</v>
      </c>
      <c r="C163" s="21" t="s">
        <v>5</v>
      </c>
      <c r="D163" s="22" t="s">
        <v>118</v>
      </c>
      <c r="E163" s="21"/>
      <c r="F163" s="23">
        <f>F164</f>
        <v>2000</v>
      </c>
      <c r="G163" s="23">
        <f>G164</f>
        <v>1950</v>
      </c>
      <c r="H163" s="103"/>
    </row>
    <row r="164" spans="1:8" s="91" customFormat="1" ht="33">
      <c r="A164" s="28" t="s">
        <v>54</v>
      </c>
      <c r="B164" s="29" t="s">
        <v>7</v>
      </c>
      <c r="C164" s="29" t="s">
        <v>5</v>
      </c>
      <c r="D164" s="30" t="s">
        <v>118</v>
      </c>
      <c r="E164" s="29" t="s">
        <v>55</v>
      </c>
      <c r="F164" s="31">
        <v>2000</v>
      </c>
      <c r="G164" s="31">
        <v>1950</v>
      </c>
      <c r="H164" s="105"/>
    </row>
    <row r="165" spans="1:8" s="91" customFormat="1" ht="18" customHeight="1">
      <c r="A165" s="32" t="s">
        <v>45</v>
      </c>
      <c r="B165" s="33" t="s">
        <v>7</v>
      </c>
      <c r="C165" s="33" t="s">
        <v>5</v>
      </c>
      <c r="D165" s="34" t="s">
        <v>122</v>
      </c>
      <c r="E165" s="33"/>
      <c r="F165" s="35">
        <f>F168</f>
        <v>270000</v>
      </c>
      <c r="G165" s="35">
        <f>G168</f>
        <v>19958</v>
      </c>
      <c r="H165" s="109"/>
    </row>
    <row r="166" spans="1:8" s="91" customFormat="1" ht="18" customHeight="1">
      <c r="A166" s="28" t="s">
        <v>74</v>
      </c>
      <c r="B166" s="29" t="s">
        <v>7</v>
      </c>
      <c r="C166" s="29" t="s">
        <v>5</v>
      </c>
      <c r="D166" s="30" t="s">
        <v>123</v>
      </c>
      <c r="E166" s="29"/>
      <c r="F166" s="31">
        <f>F167</f>
        <v>270000</v>
      </c>
      <c r="G166" s="31">
        <f>G167</f>
        <v>19958</v>
      </c>
      <c r="H166" s="105"/>
    </row>
    <row r="167" spans="1:8" s="91" customFormat="1" ht="18" customHeight="1">
      <c r="A167" s="28" t="s">
        <v>167</v>
      </c>
      <c r="B167" s="29" t="s">
        <v>7</v>
      </c>
      <c r="C167" s="29" t="s">
        <v>5</v>
      </c>
      <c r="D167" s="30" t="s">
        <v>136</v>
      </c>
      <c r="E167" s="29"/>
      <c r="F167" s="31">
        <f>F168</f>
        <v>270000</v>
      </c>
      <c r="G167" s="31">
        <f>G168</f>
        <v>19958</v>
      </c>
      <c r="H167" s="105"/>
    </row>
    <row r="168" spans="1:8" s="91" customFormat="1" ht="33">
      <c r="A168" s="28" t="s">
        <v>54</v>
      </c>
      <c r="B168" s="29" t="s">
        <v>7</v>
      </c>
      <c r="C168" s="29" t="s">
        <v>5</v>
      </c>
      <c r="D168" s="30" t="s">
        <v>136</v>
      </c>
      <c r="E168" s="29" t="s">
        <v>55</v>
      </c>
      <c r="F168" s="31">
        <v>270000</v>
      </c>
      <c r="G168" s="31">
        <v>19958</v>
      </c>
      <c r="H168" s="105"/>
    </row>
    <row r="169" spans="1:8" s="91" customFormat="1" ht="16.5" customHeight="1">
      <c r="A169" s="32" t="s">
        <v>42</v>
      </c>
      <c r="B169" s="33" t="s">
        <v>7</v>
      </c>
      <c r="C169" s="33" t="s">
        <v>5</v>
      </c>
      <c r="D169" s="34" t="s">
        <v>166</v>
      </c>
      <c r="E169" s="33"/>
      <c r="F169" s="35">
        <f>F172</f>
        <v>42000</v>
      </c>
      <c r="G169" s="35">
        <f>G172</f>
        <v>40374.63</v>
      </c>
      <c r="H169" s="109"/>
    </row>
    <row r="170" spans="1:8" s="91" customFormat="1" ht="16.5" customHeight="1">
      <c r="A170" s="28" t="s">
        <v>74</v>
      </c>
      <c r="B170" s="29" t="s">
        <v>7</v>
      </c>
      <c r="C170" s="29" t="s">
        <v>5</v>
      </c>
      <c r="D170" s="30" t="s">
        <v>128</v>
      </c>
      <c r="E170" s="29"/>
      <c r="F170" s="31">
        <f>F171</f>
        <v>42000</v>
      </c>
      <c r="G170" s="31">
        <f>G171</f>
        <v>40374.63</v>
      </c>
      <c r="H170" s="105"/>
    </row>
    <row r="171" spans="1:8" s="91" customFormat="1" ht="16.5" customHeight="1">
      <c r="A171" s="28" t="s">
        <v>167</v>
      </c>
      <c r="B171" s="29" t="s">
        <v>7</v>
      </c>
      <c r="C171" s="29" t="s">
        <v>5</v>
      </c>
      <c r="D171" s="30" t="s">
        <v>137</v>
      </c>
      <c r="E171" s="29"/>
      <c r="F171" s="31">
        <f>F172</f>
        <v>42000</v>
      </c>
      <c r="G171" s="31">
        <f>G172</f>
        <v>40374.63</v>
      </c>
      <c r="H171" s="105"/>
    </row>
    <row r="172" spans="1:8" s="91" customFormat="1" ht="33">
      <c r="A172" s="28" t="s">
        <v>54</v>
      </c>
      <c r="B172" s="29" t="s">
        <v>7</v>
      </c>
      <c r="C172" s="29" t="s">
        <v>5</v>
      </c>
      <c r="D172" s="30" t="s">
        <v>137</v>
      </c>
      <c r="E172" s="29" t="s">
        <v>55</v>
      </c>
      <c r="F172" s="31">
        <v>42000</v>
      </c>
      <c r="G172" s="31">
        <v>40374.63</v>
      </c>
      <c r="H172" s="105"/>
    </row>
    <row r="173" spans="1:8" s="91" customFormat="1" ht="17.25">
      <c r="A173" s="60" t="s">
        <v>151</v>
      </c>
      <c r="B173" s="53" t="s">
        <v>7</v>
      </c>
      <c r="C173" s="53" t="s">
        <v>5</v>
      </c>
      <c r="D173" s="58" t="s">
        <v>101</v>
      </c>
      <c r="E173" s="53"/>
      <c r="F173" s="19">
        <f aca="true" t="shared" si="5" ref="F173:G175">F174</f>
        <v>25000</v>
      </c>
      <c r="G173" s="19">
        <f t="shared" si="5"/>
        <v>0</v>
      </c>
      <c r="H173" s="102"/>
    </row>
    <row r="174" spans="1:8" s="91" customFormat="1" ht="16.5">
      <c r="A174" s="61" t="s">
        <v>74</v>
      </c>
      <c r="B174" s="45" t="s">
        <v>7</v>
      </c>
      <c r="C174" s="45" t="s">
        <v>5</v>
      </c>
      <c r="D174" s="46" t="s">
        <v>102</v>
      </c>
      <c r="E174" s="45"/>
      <c r="F174" s="23">
        <f t="shared" si="5"/>
        <v>25000</v>
      </c>
      <c r="G174" s="23">
        <f t="shared" si="5"/>
        <v>0</v>
      </c>
      <c r="H174" s="103"/>
    </row>
    <row r="175" spans="1:8" s="91" customFormat="1" ht="16.5">
      <c r="A175" s="20" t="s">
        <v>134</v>
      </c>
      <c r="B175" s="21" t="s">
        <v>7</v>
      </c>
      <c r="C175" s="21" t="s">
        <v>5</v>
      </c>
      <c r="D175" s="22" t="s">
        <v>135</v>
      </c>
      <c r="E175" s="14"/>
      <c r="F175" s="23">
        <f t="shared" si="5"/>
        <v>25000</v>
      </c>
      <c r="G175" s="23">
        <f t="shared" si="5"/>
        <v>0</v>
      </c>
      <c r="H175" s="103"/>
    </row>
    <row r="176" spans="1:8" s="91" customFormat="1" ht="33">
      <c r="A176" s="24" t="s">
        <v>54</v>
      </c>
      <c r="B176" s="21" t="s">
        <v>7</v>
      </c>
      <c r="C176" s="21" t="s">
        <v>5</v>
      </c>
      <c r="D176" s="22" t="s">
        <v>135</v>
      </c>
      <c r="E176" s="21" t="s">
        <v>55</v>
      </c>
      <c r="F176" s="23">
        <v>25000</v>
      </c>
      <c r="G176" s="23">
        <v>0</v>
      </c>
      <c r="H176" s="103"/>
    </row>
    <row r="177" spans="1:8" s="91" customFormat="1" ht="41.25" customHeight="1">
      <c r="A177" s="71" t="s">
        <v>171</v>
      </c>
      <c r="B177" s="72" t="s">
        <v>9</v>
      </c>
      <c r="C177" s="72" t="s">
        <v>26</v>
      </c>
      <c r="D177" s="73"/>
      <c r="E177" s="72"/>
      <c r="F177" s="74">
        <f>+F178+F182</f>
        <v>510000</v>
      </c>
      <c r="G177" s="74">
        <f>G178+G182</f>
        <v>408102.9</v>
      </c>
      <c r="H177" s="100">
        <f>+G177/F177*100</f>
        <v>80.02017647058824</v>
      </c>
    </row>
    <row r="178" spans="1:8" s="91" customFormat="1" ht="17.25">
      <c r="A178" s="36" t="s">
        <v>43</v>
      </c>
      <c r="B178" s="75" t="s">
        <v>9</v>
      </c>
      <c r="C178" s="75" t="s">
        <v>2</v>
      </c>
      <c r="D178" s="76" t="s">
        <v>115</v>
      </c>
      <c r="E178" s="75"/>
      <c r="F178" s="77">
        <f aca="true" t="shared" si="6" ref="F178:G180">+F179</f>
        <v>100000</v>
      </c>
      <c r="G178" s="77">
        <f t="shared" si="6"/>
        <v>0</v>
      </c>
      <c r="H178" s="112"/>
    </row>
    <row r="179" spans="1:8" s="91" customFormat="1" ht="16.5">
      <c r="A179" s="40" t="s">
        <v>74</v>
      </c>
      <c r="B179" s="41" t="s">
        <v>9</v>
      </c>
      <c r="C179" s="41" t="s">
        <v>2</v>
      </c>
      <c r="D179" s="42" t="s">
        <v>116</v>
      </c>
      <c r="E179" s="41"/>
      <c r="F179" s="77">
        <f t="shared" si="6"/>
        <v>100000</v>
      </c>
      <c r="G179" s="77">
        <f t="shared" si="6"/>
        <v>0</v>
      </c>
      <c r="H179" s="112"/>
    </row>
    <row r="180" spans="1:8" s="91" customFormat="1" ht="16.5">
      <c r="A180" s="40" t="s">
        <v>25</v>
      </c>
      <c r="B180" s="41" t="s">
        <v>9</v>
      </c>
      <c r="C180" s="41" t="s">
        <v>2</v>
      </c>
      <c r="D180" s="42" t="s">
        <v>121</v>
      </c>
      <c r="E180" s="41"/>
      <c r="F180" s="77">
        <f t="shared" si="6"/>
        <v>100000</v>
      </c>
      <c r="G180" s="77">
        <f t="shared" si="6"/>
        <v>0</v>
      </c>
      <c r="H180" s="112"/>
    </row>
    <row r="181" spans="1:8" s="91" customFormat="1" ht="33">
      <c r="A181" s="40" t="s">
        <v>54</v>
      </c>
      <c r="B181" s="41" t="s">
        <v>9</v>
      </c>
      <c r="C181" s="41" t="s">
        <v>2</v>
      </c>
      <c r="D181" s="42" t="s">
        <v>121</v>
      </c>
      <c r="E181" s="41" t="s">
        <v>55</v>
      </c>
      <c r="F181" s="77">
        <v>100000</v>
      </c>
      <c r="G181" s="77">
        <v>0</v>
      </c>
      <c r="H181" s="112"/>
    </row>
    <row r="182" spans="1:8" s="91" customFormat="1" ht="17.25">
      <c r="A182" s="36" t="s">
        <v>180</v>
      </c>
      <c r="B182" s="75" t="s">
        <v>9</v>
      </c>
      <c r="C182" s="75" t="s">
        <v>9</v>
      </c>
      <c r="D182" s="76" t="s">
        <v>183</v>
      </c>
      <c r="E182" s="75"/>
      <c r="F182" s="113">
        <f aca="true" t="shared" si="7" ref="F182:G184">F183</f>
        <v>410000</v>
      </c>
      <c r="G182" s="113">
        <f t="shared" si="7"/>
        <v>408102.9</v>
      </c>
      <c r="H182" s="114">
        <f>+G182/F182*100</f>
        <v>99.53729268292683</v>
      </c>
    </row>
    <row r="183" spans="1:8" s="91" customFormat="1" ht="16.5">
      <c r="A183" s="40" t="s">
        <v>74</v>
      </c>
      <c r="B183" s="41" t="s">
        <v>9</v>
      </c>
      <c r="C183" s="41" t="s">
        <v>9</v>
      </c>
      <c r="D183" s="42" t="s">
        <v>184</v>
      </c>
      <c r="E183" s="41"/>
      <c r="F183" s="77">
        <f t="shared" si="7"/>
        <v>410000</v>
      </c>
      <c r="G183" s="77">
        <f t="shared" si="7"/>
        <v>408102.9</v>
      </c>
      <c r="H183" s="112"/>
    </row>
    <row r="184" spans="1:8" s="91" customFormat="1" ht="33">
      <c r="A184" s="40" t="s">
        <v>181</v>
      </c>
      <c r="B184" s="41" t="s">
        <v>9</v>
      </c>
      <c r="C184" s="41" t="s">
        <v>9</v>
      </c>
      <c r="D184" s="42" t="s">
        <v>185</v>
      </c>
      <c r="E184" s="41"/>
      <c r="F184" s="77">
        <f t="shared" si="7"/>
        <v>410000</v>
      </c>
      <c r="G184" s="77">
        <f t="shared" si="7"/>
        <v>408102.9</v>
      </c>
      <c r="H184" s="112"/>
    </row>
    <row r="185" spans="1:8" s="91" customFormat="1" ht="16.5">
      <c r="A185" s="40" t="s">
        <v>182</v>
      </c>
      <c r="B185" s="41" t="s">
        <v>9</v>
      </c>
      <c r="C185" s="41" t="s">
        <v>9</v>
      </c>
      <c r="D185" s="42" t="s">
        <v>185</v>
      </c>
      <c r="E185" s="41"/>
      <c r="F185" s="77">
        <v>410000</v>
      </c>
      <c r="G185" s="77">
        <v>408102.9</v>
      </c>
      <c r="H185" s="112"/>
    </row>
    <row r="186" spans="1:8" s="92" customFormat="1" ht="27.75" customHeight="1">
      <c r="A186" s="48" t="s">
        <v>14</v>
      </c>
      <c r="B186" s="10" t="s">
        <v>10</v>
      </c>
      <c r="C186" s="10" t="s">
        <v>26</v>
      </c>
      <c r="D186" s="10"/>
      <c r="E186" s="10"/>
      <c r="F186" s="11">
        <f>F192+F206+F187</f>
        <v>3548607.3200000003</v>
      </c>
      <c r="G186" s="11">
        <f>G192+G206+G187</f>
        <v>1832333.4300000002</v>
      </c>
      <c r="H186" s="100">
        <f>+G186/F186*100</f>
        <v>51.63528293685648</v>
      </c>
    </row>
    <row r="187" spans="1:8" s="92" customFormat="1" ht="15.75" customHeight="1">
      <c r="A187" s="62" t="s">
        <v>172</v>
      </c>
      <c r="B187" s="63" t="s">
        <v>10</v>
      </c>
      <c r="C187" s="33" t="s">
        <v>2</v>
      </c>
      <c r="D187" s="34"/>
      <c r="E187" s="33"/>
      <c r="F187" s="64">
        <f>+F188</f>
        <v>527171.16</v>
      </c>
      <c r="G187" s="64">
        <f>+G188</f>
        <v>242020.98</v>
      </c>
      <c r="H187" s="101">
        <f>+G187/F187*100</f>
        <v>45.909374101572624</v>
      </c>
    </row>
    <row r="188" spans="1:8" s="92" customFormat="1" ht="16.5" customHeight="1">
      <c r="A188" s="78" t="s">
        <v>100</v>
      </c>
      <c r="B188" s="66" t="s">
        <v>10</v>
      </c>
      <c r="C188" s="29" t="s">
        <v>2</v>
      </c>
      <c r="D188" s="30" t="s">
        <v>101</v>
      </c>
      <c r="E188" s="29"/>
      <c r="F188" s="67">
        <f aca="true" t="shared" si="8" ref="F188:G190">F189</f>
        <v>527171.16</v>
      </c>
      <c r="G188" s="67">
        <f t="shared" si="8"/>
        <v>242020.98</v>
      </c>
      <c r="H188" s="111"/>
    </row>
    <row r="189" spans="1:8" s="92" customFormat="1" ht="16.5">
      <c r="A189" s="79" t="s">
        <v>130</v>
      </c>
      <c r="B189" s="66" t="s">
        <v>10</v>
      </c>
      <c r="C189" s="29" t="s">
        <v>2</v>
      </c>
      <c r="D189" s="30" t="s">
        <v>138</v>
      </c>
      <c r="E189" s="29"/>
      <c r="F189" s="67">
        <f t="shared" si="8"/>
        <v>527171.16</v>
      </c>
      <c r="G189" s="67">
        <f t="shared" si="8"/>
        <v>242020.98</v>
      </c>
      <c r="H189" s="111"/>
    </row>
    <row r="190" spans="1:8" s="92" customFormat="1" ht="16.5">
      <c r="A190" s="65" t="s">
        <v>139</v>
      </c>
      <c r="B190" s="66" t="s">
        <v>10</v>
      </c>
      <c r="C190" s="29" t="s">
        <v>2</v>
      </c>
      <c r="D190" s="30" t="s">
        <v>140</v>
      </c>
      <c r="E190" s="29"/>
      <c r="F190" s="67">
        <f t="shared" si="8"/>
        <v>527171.16</v>
      </c>
      <c r="G190" s="67">
        <f t="shared" si="8"/>
        <v>242020.98</v>
      </c>
      <c r="H190" s="111"/>
    </row>
    <row r="191" spans="1:8" s="92" customFormat="1" ht="16.5">
      <c r="A191" s="65" t="s">
        <v>126</v>
      </c>
      <c r="B191" s="66" t="s">
        <v>10</v>
      </c>
      <c r="C191" s="29" t="s">
        <v>2</v>
      </c>
      <c r="D191" s="30" t="s">
        <v>140</v>
      </c>
      <c r="E191" s="29" t="s">
        <v>127</v>
      </c>
      <c r="F191" s="67">
        <v>527171.16</v>
      </c>
      <c r="G191" s="67">
        <v>242020.98</v>
      </c>
      <c r="H191" s="111"/>
    </row>
    <row r="192" spans="1:8" s="94" customFormat="1" ht="18" customHeight="1">
      <c r="A192" s="13" t="s">
        <v>1</v>
      </c>
      <c r="B192" s="14" t="s">
        <v>10</v>
      </c>
      <c r="C192" s="14" t="s">
        <v>4</v>
      </c>
      <c r="D192" s="27"/>
      <c r="E192" s="14"/>
      <c r="F192" s="15">
        <f>+F193+F197+F201</f>
        <v>2078000</v>
      </c>
      <c r="G192" s="15">
        <f>+G193+G197+G201</f>
        <v>1271450.6</v>
      </c>
      <c r="H192" s="101">
        <f>+G192/F192*100</f>
        <v>61.186265640038506</v>
      </c>
    </row>
    <row r="193" spans="1:8" s="94" customFormat="1" ht="18" customHeight="1">
      <c r="A193" s="16" t="s">
        <v>151</v>
      </c>
      <c r="B193" s="17" t="s">
        <v>10</v>
      </c>
      <c r="C193" s="17" t="s">
        <v>4</v>
      </c>
      <c r="D193" s="18" t="s">
        <v>101</v>
      </c>
      <c r="E193" s="17"/>
      <c r="F193" s="19">
        <f>F194</f>
        <v>54000</v>
      </c>
      <c r="G193" s="19">
        <f>G194</f>
        <v>54000</v>
      </c>
      <c r="H193" s="102"/>
    </row>
    <row r="194" spans="1:8" s="94" customFormat="1" ht="18" customHeight="1">
      <c r="A194" s="20" t="s">
        <v>130</v>
      </c>
      <c r="B194" s="21" t="s">
        <v>10</v>
      </c>
      <c r="C194" s="21" t="s">
        <v>4</v>
      </c>
      <c r="D194" s="22" t="s">
        <v>138</v>
      </c>
      <c r="E194" s="21"/>
      <c r="F194" s="23">
        <f>F196</f>
        <v>54000</v>
      </c>
      <c r="G194" s="23">
        <f>G196</f>
        <v>54000</v>
      </c>
      <c r="H194" s="103"/>
    </row>
    <row r="195" spans="1:8" s="94" customFormat="1" ht="16.5" customHeight="1">
      <c r="A195" s="20" t="s">
        <v>173</v>
      </c>
      <c r="B195" s="21" t="s">
        <v>10</v>
      </c>
      <c r="C195" s="21" t="s">
        <v>4</v>
      </c>
      <c r="D195" s="22" t="s">
        <v>140</v>
      </c>
      <c r="E195" s="21"/>
      <c r="F195" s="23">
        <f>F196</f>
        <v>54000</v>
      </c>
      <c r="G195" s="23">
        <f>G196</f>
        <v>54000</v>
      </c>
      <c r="H195" s="103"/>
    </row>
    <row r="196" spans="1:8" s="94" customFormat="1" ht="16.5" customHeight="1">
      <c r="A196" s="52" t="s">
        <v>126</v>
      </c>
      <c r="B196" s="21" t="s">
        <v>10</v>
      </c>
      <c r="C196" s="21" t="s">
        <v>4</v>
      </c>
      <c r="D196" s="22" t="s">
        <v>140</v>
      </c>
      <c r="E196" s="21" t="s">
        <v>127</v>
      </c>
      <c r="F196" s="23">
        <v>54000</v>
      </c>
      <c r="G196" s="23">
        <v>54000</v>
      </c>
      <c r="H196" s="103"/>
    </row>
    <row r="197" spans="1:8" ht="16.5" customHeight="1">
      <c r="A197" s="16" t="s">
        <v>44</v>
      </c>
      <c r="B197" s="17" t="s">
        <v>10</v>
      </c>
      <c r="C197" s="17" t="s">
        <v>4</v>
      </c>
      <c r="D197" s="18" t="s">
        <v>115</v>
      </c>
      <c r="E197" s="17"/>
      <c r="F197" s="19">
        <f>F200</f>
        <v>94000</v>
      </c>
      <c r="G197" s="19">
        <f>G200</f>
        <v>0</v>
      </c>
      <c r="H197" s="102"/>
    </row>
    <row r="198" spans="1:8" ht="16.5" customHeight="1">
      <c r="A198" s="20" t="s">
        <v>130</v>
      </c>
      <c r="B198" s="21" t="s">
        <v>10</v>
      </c>
      <c r="C198" s="21" t="s">
        <v>4</v>
      </c>
      <c r="D198" s="22" t="s">
        <v>141</v>
      </c>
      <c r="E198" s="21"/>
      <c r="F198" s="23">
        <f>F199</f>
        <v>94000</v>
      </c>
      <c r="G198" s="23">
        <f>G199</f>
        <v>0</v>
      </c>
      <c r="H198" s="103"/>
    </row>
    <row r="199" spans="1:8" ht="16.5" customHeight="1">
      <c r="A199" s="20" t="s">
        <v>119</v>
      </c>
      <c r="B199" s="21" t="s">
        <v>10</v>
      </c>
      <c r="C199" s="21" t="s">
        <v>4</v>
      </c>
      <c r="D199" s="22" t="s">
        <v>142</v>
      </c>
      <c r="E199" s="21"/>
      <c r="F199" s="23">
        <f>F200</f>
        <v>94000</v>
      </c>
      <c r="G199" s="23">
        <f>G200</f>
        <v>0</v>
      </c>
      <c r="H199" s="103"/>
    </row>
    <row r="200" spans="1:8" s="91" customFormat="1" ht="19.5" customHeight="1">
      <c r="A200" s="54" t="s">
        <v>126</v>
      </c>
      <c r="B200" s="29" t="s">
        <v>10</v>
      </c>
      <c r="C200" s="29" t="s">
        <v>4</v>
      </c>
      <c r="D200" s="30" t="s">
        <v>142</v>
      </c>
      <c r="E200" s="29" t="s">
        <v>127</v>
      </c>
      <c r="F200" s="31">
        <v>94000</v>
      </c>
      <c r="G200" s="31">
        <v>0</v>
      </c>
      <c r="H200" s="105"/>
    </row>
    <row r="201" spans="1:8" s="91" customFormat="1" ht="16.5" customHeight="1">
      <c r="A201" s="32" t="s">
        <v>45</v>
      </c>
      <c r="B201" s="33" t="s">
        <v>10</v>
      </c>
      <c r="C201" s="33" t="s">
        <v>4</v>
      </c>
      <c r="D201" s="34" t="s">
        <v>122</v>
      </c>
      <c r="E201" s="33"/>
      <c r="F201" s="35">
        <f>+F202</f>
        <v>1930000</v>
      </c>
      <c r="G201" s="35">
        <f>+G202</f>
        <v>1217450.6</v>
      </c>
      <c r="H201" s="109"/>
    </row>
    <row r="202" spans="1:8" s="91" customFormat="1" ht="16.5" customHeight="1">
      <c r="A202" s="28" t="s">
        <v>130</v>
      </c>
      <c r="B202" s="29" t="s">
        <v>10</v>
      </c>
      <c r="C202" s="29" t="s">
        <v>4</v>
      </c>
      <c r="D202" s="30" t="s">
        <v>143</v>
      </c>
      <c r="E202" s="29"/>
      <c r="F202" s="31">
        <f>F203</f>
        <v>1930000</v>
      </c>
      <c r="G202" s="31">
        <f>G203</f>
        <v>1217450.6</v>
      </c>
      <c r="H202" s="105"/>
    </row>
    <row r="203" spans="1:8" s="91" customFormat="1" ht="16.5" customHeight="1">
      <c r="A203" s="28" t="s">
        <v>119</v>
      </c>
      <c r="B203" s="29" t="s">
        <v>10</v>
      </c>
      <c r="C203" s="29" t="s">
        <v>4</v>
      </c>
      <c r="D203" s="30" t="s">
        <v>144</v>
      </c>
      <c r="E203" s="29"/>
      <c r="F203" s="31">
        <f>F205+F204</f>
        <v>1930000</v>
      </c>
      <c r="G203" s="31">
        <f>G205+G204</f>
        <v>1217450.6</v>
      </c>
      <c r="H203" s="105"/>
    </row>
    <row r="204" spans="1:8" s="91" customFormat="1" ht="16.5" customHeight="1">
      <c r="A204" s="28" t="s">
        <v>54</v>
      </c>
      <c r="B204" s="29" t="s">
        <v>10</v>
      </c>
      <c r="C204" s="29" t="s">
        <v>4</v>
      </c>
      <c r="D204" s="30" t="s">
        <v>144</v>
      </c>
      <c r="E204" s="29" t="s">
        <v>55</v>
      </c>
      <c r="F204" s="31">
        <v>30000</v>
      </c>
      <c r="G204" s="31">
        <v>11250.6</v>
      </c>
      <c r="H204" s="105"/>
    </row>
    <row r="205" spans="1:8" s="91" customFormat="1" ht="19.5" customHeight="1">
      <c r="A205" s="54" t="s">
        <v>126</v>
      </c>
      <c r="B205" s="29" t="s">
        <v>10</v>
      </c>
      <c r="C205" s="29" t="s">
        <v>4</v>
      </c>
      <c r="D205" s="30" t="s">
        <v>144</v>
      </c>
      <c r="E205" s="29" t="s">
        <v>127</v>
      </c>
      <c r="F205" s="31">
        <v>1900000</v>
      </c>
      <c r="G205" s="31">
        <v>1206200</v>
      </c>
      <c r="H205" s="105"/>
    </row>
    <row r="206" spans="1:8" s="91" customFormat="1" ht="16.5" customHeight="1">
      <c r="A206" s="49" t="s">
        <v>37</v>
      </c>
      <c r="B206" s="55" t="s">
        <v>10</v>
      </c>
      <c r="C206" s="55" t="s">
        <v>5</v>
      </c>
      <c r="D206" s="50"/>
      <c r="E206" s="55"/>
      <c r="F206" s="56">
        <f>F209</f>
        <v>943436.16</v>
      </c>
      <c r="G206" s="56">
        <f>G209</f>
        <v>318861.85</v>
      </c>
      <c r="H206" s="101">
        <f>+G206/F206*100</f>
        <v>33.79792544733498</v>
      </c>
    </row>
    <row r="207" spans="1:8" s="91" customFormat="1" ht="16.5" customHeight="1">
      <c r="A207" s="32" t="s">
        <v>24</v>
      </c>
      <c r="B207" s="33" t="s">
        <v>10</v>
      </c>
      <c r="C207" s="33" t="s">
        <v>5</v>
      </c>
      <c r="D207" s="34" t="s">
        <v>112</v>
      </c>
      <c r="E207" s="33"/>
      <c r="F207" s="35">
        <f>F208</f>
        <v>943436.16</v>
      </c>
      <c r="G207" s="35">
        <f>G208</f>
        <v>318861.85</v>
      </c>
      <c r="H207" s="109"/>
    </row>
    <row r="208" spans="1:8" s="91" customFormat="1" ht="16.5" customHeight="1">
      <c r="A208" s="28" t="s">
        <v>130</v>
      </c>
      <c r="B208" s="29" t="s">
        <v>10</v>
      </c>
      <c r="C208" s="29" t="s">
        <v>5</v>
      </c>
      <c r="D208" s="30" t="s">
        <v>131</v>
      </c>
      <c r="E208" s="55"/>
      <c r="F208" s="31">
        <f>F209</f>
        <v>943436.16</v>
      </c>
      <c r="G208" s="31">
        <f>G209</f>
        <v>318861.85</v>
      </c>
      <c r="H208" s="105"/>
    </row>
    <row r="209" spans="1:8" s="91" customFormat="1" ht="49.5">
      <c r="A209" s="28" t="s">
        <v>145</v>
      </c>
      <c r="B209" s="29" t="s">
        <v>10</v>
      </c>
      <c r="C209" s="29" t="s">
        <v>5</v>
      </c>
      <c r="D209" s="30" t="s">
        <v>146</v>
      </c>
      <c r="E209" s="29"/>
      <c r="F209" s="31">
        <f>F211+F210</f>
        <v>943436.16</v>
      </c>
      <c r="G209" s="31">
        <f>G211+G210</f>
        <v>318861.85</v>
      </c>
      <c r="H209" s="105"/>
    </row>
    <row r="210" spans="1:8" s="91" customFormat="1" ht="33">
      <c r="A210" s="28" t="s">
        <v>54</v>
      </c>
      <c r="B210" s="29" t="s">
        <v>10</v>
      </c>
      <c r="C210" s="29" t="s">
        <v>5</v>
      </c>
      <c r="D210" s="30" t="s">
        <v>146</v>
      </c>
      <c r="E210" s="29" t="s">
        <v>55</v>
      </c>
      <c r="F210" s="31">
        <v>16122.51</v>
      </c>
      <c r="G210" s="31">
        <v>5089.87</v>
      </c>
      <c r="H210" s="105"/>
    </row>
    <row r="211" spans="1:8" s="91" customFormat="1" ht="21" customHeight="1">
      <c r="A211" s="54" t="s">
        <v>126</v>
      </c>
      <c r="B211" s="29" t="s">
        <v>10</v>
      </c>
      <c r="C211" s="29" t="s">
        <v>5</v>
      </c>
      <c r="D211" s="30" t="s">
        <v>146</v>
      </c>
      <c r="E211" s="29" t="s">
        <v>127</v>
      </c>
      <c r="F211" s="31">
        <v>927313.65</v>
      </c>
      <c r="G211" s="31">
        <v>313771.98</v>
      </c>
      <c r="H211" s="105"/>
    </row>
    <row r="212" spans="1:8" s="91" customFormat="1" ht="23.25" customHeight="1">
      <c r="A212" s="48" t="s">
        <v>174</v>
      </c>
      <c r="B212" s="10" t="s">
        <v>32</v>
      </c>
      <c r="C212" s="10" t="s">
        <v>26</v>
      </c>
      <c r="D212" s="10"/>
      <c r="E212" s="10"/>
      <c r="F212" s="11">
        <f>F213</f>
        <v>20000</v>
      </c>
      <c r="G212" s="11">
        <f>G213</f>
        <v>16701.02</v>
      </c>
      <c r="H212" s="100">
        <f>+G212/F212*100</f>
        <v>83.5051</v>
      </c>
    </row>
    <row r="213" spans="1:8" s="91" customFormat="1" ht="17.25" customHeight="1">
      <c r="A213" s="49" t="s">
        <v>147</v>
      </c>
      <c r="B213" s="55" t="s">
        <v>32</v>
      </c>
      <c r="C213" s="55" t="s">
        <v>3</v>
      </c>
      <c r="D213" s="55"/>
      <c r="E213" s="55"/>
      <c r="F213" s="56">
        <f>F214</f>
        <v>20000</v>
      </c>
      <c r="G213" s="56">
        <f>G214</f>
        <v>16701.02</v>
      </c>
      <c r="H213" s="101">
        <f>+G213/F213*100</f>
        <v>83.5051</v>
      </c>
    </row>
    <row r="214" spans="1:8" s="91" customFormat="1" ht="16.5" customHeight="1">
      <c r="A214" s="32" t="s">
        <v>42</v>
      </c>
      <c r="B214" s="33" t="s">
        <v>32</v>
      </c>
      <c r="C214" s="33" t="s">
        <v>3</v>
      </c>
      <c r="D214" s="34" t="s">
        <v>166</v>
      </c>
      <c r="E214" s="33"/>
      <c r="F214" s="35">
        <f>F217</f>
        <v>20000</v>
      </c>
      <c r="G214" s="35">
        <f>G217</f>
        <v>16701.02</v>
      </c>
      <c r="H214" s="109"/>
    </row>
    <row r="215" spans="1:8" s="91" customFormat="1" ht="16.5" customHeight="1">
      <c r="A215" s="28" t="s">
        <v>74</v>
      </c>
      <c r="B215" s="29" t="s">
        <v>32</v>
      </c>
      <c r="C215" s="29" t="s">
        <v>3</v>
      </c>
      <c r="D215" s="30" t="s">
        <v>128</v>
      </c>
      <c r="E215" s="29"/>
      <c r="F215" s="31">
        <f>F216</f>
        <v>20000</v>
      </c>
      <c r="G215" s="31">
        <f>G216</f>
        <v>16701.02</v>
      </c>
      <c r="H215" s="105"/>
    </row>
    <row r="216" spans="1:8" s="91" customFormat="1" ht="16.5" customHeight="1">
      <c r="A216" s="28" t="s">
        <v>148</v>
      </c>
      <c r="B216" s="29" t="s">
        <v>32</v>
      </c>
      <c r="C216" s="29" t="s">
        <v>3</v>
      </c>
      <c r="D216" s="30" t="s">
        <v>149</v>
      </c>
      <c r="E216" s="29"/>
      <c r="F216" s="31">
        <f>F217</f>
        <v>20000</v>
      </c>
      <c r="G216" s="31">
        <f>G217</f>
        <v>16701.02</v>
      </c>
      <c r="H216" s="105"/>
    </row>
    <row r="217" spans="1:8" s="91" customFormat="1" ht="33">
      <c r="A217" s="28" t="s">
        <v>54</v>
      </c>
      <c r="B217" s="29" t="s">
        <v>32</v>
      </c>
      <c r="C217" s="29" t="s">
        <v>3</v>
      </c>
      <c r="D217" s="30" t="s">
        <v>149</v>
      </c>
      <c r="E217" s="29" t="s">
        <v>55</v>
      </c>
      <c r="F217" s="31">
        <v>20000</v>
      </c>
      <c r="G217" s="31">
        <v>16701.02</v>
      </c>
      <c r="H217" s="105"/>
    </row>
    <row r="218" spans="1:8" ht="24.75" customHeight="1">
      <c r="A218" s="136" t="s">
        <v>190</v>
      </c>
      <c r="B218" s="137"/>
      <c r="C218" s="137"/>
      <c r="D218" s="137"/>
      <c r="E218" s="138"/>
      <c r="F218" s="15">
        <f>F212+F186+F154+F104+F87+F78+F64+F14+F177</f>
        <v>131832896.88</v>
      </c>
      <c r="G218" s="15">
        <f>G212+G186+G154+G104+G87+G78+G64+G14+G177</f>
        <v>64853560.059999995</v>
      </c>
      <c r="H218" s="101">
        <f>+G218/F218*100</f>
        <v>49.193760885822385</v>
      </c>
    </row>
    <row r="219" spans="1:5" ht="15.75">
      <c r="A219" s="80"/>
      <c r="B219" s="81"/>
      <c r="C219" s="81"/>
      <c r="D219" s="81"/>
      <c r="E219" s="82"/>
    </row>
    <row r="220" spans="1:8" ht="15.75">
      <c r="A220" s="80"/>
      <c r="B220" s="80"/>
      <c r="C220" s="80"/>
      <c r="D220" s="80"/>
      <c r="E220" s="83"/>
      <c r="F220" s="84"/>
      <c r="G220" s="84"/>
      <c r="H220" s="84"/>
    </row>
    <row r="221" spans="1:8" ht="15.75">
      <c r="A221" s="80"/>
      <c r="B221" s="80"/>
      <c r="C221" s="80"/>
      <c r="D221" s="80"/>
      <c r="E221" s="83"/>
      <c r="F221" s="85"/>
      <c r="G221" s="85"/>
      <c r="H221" s="85"/>
    </row>
    <row r="222" spans="1:8" ht="15.75">
      <c r="A222" s="80"/>
      <c r="B222" s="80"/>
      <c r="C222" s="80"/>
      <c r="D222" s="80"/>
      <c r="E222" s="83"/>
      <c r="F222" s="85"/>
      <c r="G222" s="85"/>
      <c r="H222" s="85"/>
    </row>
    <row r="223" spans="1:8" ht="15.75">
      <c r="A223" s="80"/>
      <c r="B223" s="80"/>
      <c r="C223" s="80"/>
      <c r="D223" s="80"/>
      <c r="E223" s="83"/>
      <c r="F223" s="85"/>
      <c r="G223" s="85"/>
      <c r="H223" s="85"/>
    </row>
    <row r="224" spans="1:8" ht="15.75">
      <c r="A224" s="80"/>
      <c r="B224" s="80"/>
      <c r="C224" s="80"/>
      <c r="D224" s="80"/>
      <c r="E224" s="83"/>
      <c r="F224" s="85"/>
      <c r="G224" s="85"/>
      <c r="H224" s="85"/>
    </row>
    <row r="225" spans="1:8" ht="15.75">
      <c r="A225" s="80"/>
      <c r="B225" s="80"/>
      <c r="C225" s="80"/>
      <c r="D225" s="80"/>
      <c r="E225" s="83"/>
      <c r="F225" s="85"/>
      <c r="G225" s="85"/>
      <c r="H225" s="85"/>
    </row>
    <row r="226" spans="1:8" ht="15.75">
      <c r="A226" s="80"/>
      <c r="B226" s="80"/>
      <c r="C226" s="80"/>
      <c r="D226" s="80"/>
      <c r="E226" s="83"/>
      <c r="F226" s="83"/>
      <c r="G226" s="83"/>
      <c r="H226" s="83"/>
    </row>
    <row r="227" spans="1:6" ht="15.75">
      <c r="A227" s="80"/>
      <c r="B227" s="80"/>
      <c r="C227" s="80"/>
      <c r="D227" s="80"/>
      <c r="E227" s="120"/>
      <c r="F227" s="120"/>
    </row>
  </sheetData>
  <sheetProtection/>
  <mergeCells count="13">
    <mergeCell ref="F11:F12"/>
    <mergeCell ref="F1:H1"/>
    <mergeCell ref="A218:E218"/>
    <mergeCell ref="E227:F227"/>
    <mergeCell ref="G11:G12"/>
    <mergeCell ref="H11:H12"/>
    <mergeCell ref="F2:H6"/>
    <mergeCell ref="A9:F9"/>
    <mergeCell ref="A11:A12"/>
    <mergeCell ref="B11:B12"/>
    <mergeCell ref="C11:C12"/>
    <mergeCell ref="D11:D12"/>
    <mergeCell ref="E11:E12"/>
  </mergeCells>
  <printOptions/>
  <pageMargins left="0.7086614173228347" right="0" top="0.7480314960629921" bottom="0.7480314960629921" header="0.31496062992125984" footer="0.31496062992125984"/>
  <pageSetup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Руководитель</cp:lastModifiedBy>
  <cp:lastPrinted>2022-07-26T05:54:33Z</cp:lastPrinted>
  <dcterms:created xsi:type="dcterms:W3CDTF">1996-10-08T23:32:33Z</dcterms:created>
  <dcterms:modified xsi:type="dcterms:W3CDTF">2022-07-26T05:55:08Z</dcterms:modified>
  <cp:category/>
  <cp:version/>
  <cp:contentType/>
  <cp:contentStatus/>
</cp:coreProperties>
</file>