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уководитель\Desktop\Яна\ОТЧЕТЫ\Отчеты для СД , КРК(годовые,квартальные)\отчет  2022\3 квартал 2022\"/>
    </mc:Choice>
  </mc:AlternateContent>
  <bookViews>
    <workbookView xWindow="480" yWindow="255" windowWidth="27795" windowHeight="11895"/>
  </bookViews>
  <sheets>
    <sheet name="СЭР " sheetId="1" r:id="rId1"/>
  </sheets>
  <calcPr calcId="162913" refMode="R1C1"/>
</workbook>
</file>

<file path=xl/calcChain.xml><?xml version="1.0" encoding="utf-8"?>
<calcChain xmlns="http://schemas.openxmlformats.org/spreadsheetml/2006/main">
  <c r="D95" i="1" l="1"/>
  <c r="E95" i="1" l="1"/>
  <c r="F66" i="1" l="1"/>
  <c r="F65" i="1"/>
  <c r="F64" i="1"/>
  <c r="F63" i="1"/>
  <c r="F62" i="1"/>
  <c r="F61" i="1"/>
  <c r="F60" i="1"/>
  <c r="E18" i="1"/>
  <c r="F17" i="1"/>
  <c r="D18" i="1" l="1"/>
  <c r="D67" i="1" l="1"/>
  <c r="F91" i="1" l="1"/>
  <c r="F90" i="1"/>
  <c r="F89" i="1"/>
  <c r="F88" i="1"/>
  <c r="F85" i="1"/>
  <c r="F84" i="1"/>
  <c r="F83" i="1"/>
  <c r="F82" i="1"/>
  <c r="F74" i="1"/>
  <c r="F77" i="1"/>
  <c r="F75" i="1"/>
  <c r="F59" i="1"/>
  <c r="F55" i="1"/>
  <c r="F54" i="1"/>
  <c r="F53" i="1"/>
  <c r="F50" i="1" l="1"/>
  <c r="F48" i="1"/>
  <c r="F47" i="1"/>
  <c r="F46" i="1"/>
  <c r="F45" i="1"/>
  <c r="F44" i="1"/>
  <c r="F43" i="1"/>
  <c r="F42" i="1"/>
  <c r="F39" i="1"/>
  <c r="F38" i="1"/>
  <c r="F37" i="1"/>
  <c r="F36" i="1"/>
  <c r="F30" i="1"/>
  <c r="F29" i="1"/>
  <c r="F28" i="1"/>
  <c r="F27" i="1"/>
  <c r="F26" i="1"/>
  <c r="F24" i="1"/>
  <c r="F21" i="1"/>
  <c r="F15" i="1"/>
  <c r="F14" i="1"/>
  <c r="F13" i="1"/>
  <c r="F12" i="1"/>
  <c r="F11" i="1"/>
  <c r="F10" i="1"/>
  <c r="E86" i="1" l="1"/>
  <c r="D86" i="1"/>
  <c r="E51" i="1"/>
  <c r="D51" i="1"/>
  <c r="F51" i="1" l="1"/>
  <c r="F18" i="1"/>
  <c r="F86" i="1"/>
  <c r="D92" i="1"/>
  <c r="E92" i="1"/>
  <c r="E78" i="1"/>
  <c r="D78" i="1"/>
  <c r="E67" i="1"/>
  <c r="E56" i="1"/>
  <c r="D56" i="1"/>
  <c r="E40" i="1"/>
  <c r="D40" i="1"/>
  <c r="E31" i="1"/>
  <c r="D31" i="1"/>
  <c r="F22" i="1"/>
  <c r="E22" i="1"/>
  <c r="D22" i="1"/>
  <c r="J94" i="1" l="1"/>
  <c r="J93" i="1"/>
  <c r="F31" i="1"/>
  <c r="F56" i="1"/>
  <c r="F78" i="1"/>
  <c r="F95" i="1"/>
  <c r="F92" i="1"/>
  <c r="F40" i="1"/>
  <c r="F67" i="1"/>
  <c r="D93" i="1"/>
  <c r="D96" i="1" s="1"/>
  <c r="E93" i="1"/>
  <c r="E96" i="1" l="1"/>
  <c r="F96" i="1" s="1"/>
  <c r="F93" i="1"/>
</calcChain>
</file>

<file path=xl/sharedStrings.xml><?xml version="1.0" encoding="utf-8"?>
<sst xmlns="http://schemas.openxmlformats.org/spreadsheetml/2006/main" count="208" uniqueCount="121">
  <si>
    <t>Приложение 3</t>
  </si>
  <si>
    <t>№ п/п</t>
  </si>
  <si>
    <t>Наименование мероприятия</t>
  </si>
  <si>
    <t>Ответственные исполнители</t>
  </si>
  <si>
    <t>I. Повышение качества жизни населения</t>
  </si>
  <si>
    <t>Здравоохранение</t>
  </si>
  <si>
    <t>Обеспечение детей дошкольного и школьного возраста, детей-инвалидов бесплатными лекарственными средствами по рецепту врача</t>
  </si>
  <si>
    <t>Администрация</t>
  </si>
  <si>
    <t>Закупка витаминов для детей</t>
  </si>
  <si>
    <t>Обеспечение противовирусными препаратами в период эпидемии</t>
  </si>
  <si>
    <t>Обеспечение бесплатными антианемическими препаратами и витаминами беременных женщин</t>
  </si>
  <si>
    <t>Итого по разделу:</t>
  </si>
  <si>
    <t>Спорт</t>
  </si>
  <si>
    <t>Организация спортивных соревнований на приз Главы МО</t>
  </si>
  <si>
    <t>Социальная программа поддержки населения</t>
  </si>
  <si>
    <t>Обеспечение бесплатным детским питанием детей до 1,5 лет</t>
  </si>
  <si>
    <t>Оказание материальной помощи беременным женщинам и детям дошкольного и школьного возраста, нуждающимся в лечении в специализированных лечебных учреждениях, а также оплата проезда к месту лечения и обратно</t>
  </si>
  <si>
    <t>Оказание единовременной адресной помощи гражданам, проживающим на территории МО ГО "Новая Земля" при рождении (усыновлении) ребенка</t>
  </si>
  <si>
    <t>Оказание материальной помощи гражданам МО «Новая Земля», находящимся в трудной жизненной ситуации</t>
  </si>
  <si>
    <t>Выплата компенсаций части родительской платы за присмотр и уход за ребенком в государственных и муниципальных организациях, реализующих образовательную программу дошкольного образования</t>
  </si>
  <si>
    <t>Областной бюджет</t>
  </si>
  <si>
    <t>Выплаты гражданам, имеющим награды муниципального образования городской округ «Новая Земля»</t>
  </si>
  <si>
    <t>Образование</t>
  </si>
  <si>
    <t>Учреждение  памятных подарков главы МО ГО «Новая Земля» для школьников  медалистов и отличников</t>
  </si>
  <si>
    <t>Организация проведения интеллектуальных игр, викторин,  конкурсов детского рисунка, сочинений и фотоконкурсов</t>
  </si>
  <si>
    <t>Организация и проведение мероприятий в целях патриотического воспитания молодого поколения</t>
  </si>
  <si>
    <t>Культура</t>
  </si>
  <si>
    <t>Организация проведения творческих конкурсов среди школьников и молодежи МО ГО «Новая Земля»</t>
  </si>
  <si>
    <t>Проведение праздничных мероприятий:                                                   - День Семьи;                                                                 - Проводы русской зимы</t>
  </si>
  <si>
    <t>Организация и проведение муниципальной елки</t>
  </si>
  <si>
    <t xml:space="preserve">Участие в мероприятиях, посвященных окончанию учебного года, для обучающихся и классных руководителей ФГКОУ СОШ № 150                                                                   </t>
  </si>
  <si>
    <t>Участие в проведении мероприятия "День знаний"</t>
  </si>
  <si>
    <t>Издание рекламно-информационной печатной продукции о туристических ресурсах МО ГО "Новая Земля"</t>
  </si>
  <si>
    <t>Энергосбережение и повышение энергетической эффективности</t>
  </si>
  <si>
    <t>Закупка энергосберегающих ламп и светильников</t>
  </si>
  <si>
    <t>Закупка, установка и содержание приборов учёта</t>
  </si>
  <si>
    <t>Поддержание в технически исправном состоянии систем энергопотребления муниципального жилого дома</t>
  </si>
  <si>
    <t>Экология, благоустройство территории</t>
  </si>
  <si>
    <t>Программа безопасности</t>
  </si>
  <si>
    <t>Приобретение и установка систем видеонаблюдения и охранной сигнализации</t>
  </si>
  <si>
    <t>Принятие мер по укреплению объектов хранения товарно-материальных ценностей, содействие в обеспечении охраны объектов различной формы собственности, жилья граждан, служебных помещений и хранилищ во взаимодействии с органами МВД, командованием войсковых частей</t>
  </si>
  <si>
    <t>Приобретение информационной печатной продукции по противопожарной безопасности в МО ГО "Новая Земля" (справочники, памятки, плакаты, схемы)</t>
  </si>
  <si>
    <t>Приобретение, доставка охранно-пожарного оборудования и поддержание в исправном состоянии пожарно-технического оборудования в МО ГО "Новая Земля"</t>
  </si>
  <si>
    <t>II. Основные направления развития экономики</t>
  </si>
  <si>
    <t>Обеспечение развития и поддержка муниципальных унитарных предприятий и муниципальных учреждений:</t>
  </si>
  <si>
    <t xml:space="preserve">Субсидии на выполнение муниципального задания МБОУ ДОД ШДТ «Семицветик»                                                                                         </t>
  </si>
  <si>
    <t xml:space="preserve">Субсидии на выполнение муниципального задания  МБДОУ Детского сада  «Умка»                         </t>
  </si>
  <si>
    <t xml:space="preserve">Субсидии на выполнение муниципального задания  МБУ "АвтоЭнергия"                                                                                          </t>
  </si>
  <si>
    <t xml:space="preserve">Субсидии на выполнение муниципального задания  МБУ "Узел связи Новая Земля"                                                                                         </t>
  </si>
  <si>
    <t>III. Основные направления развития системы самоуправления и бюджетной сферы</t>
  </si>
  <si>
    <t>Развитие и информационно-техническое сопровождение официального сайта МО ГО «Новая Земля» в единой системе муниципальных сайтов на федеральном Интернет-портале «Муниципальная Россия», размещение информации по вопросам муниципальной службы в средствах массовой информации и на официальном сайте</t>
  </si>
  <si>
    <t>ОБ:</t>
  </si>
  <si>
    <t>МБ:</t>
  </si>
  <si>
    <t>Прибытие узких специалистов для медицинского обследования жителей МО ГО «Новая Земля» с учетом оплаты проезда, проживания и питания</t>
  </si>
  <si>
    <t>Организация предоставления услуг по выдаче документов из фондов Государственного бюджетного учреждения культуры Архангельской области "Архангельская областная научная ордена "Знак Почета" библиотека имени Н.А. Добролюбова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</si>
  <si>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</t>
  </si>
  <si>
    <t>мероприятий по реализации Стратегии социально-экономического развития</t>
  </si>
  <si>
    <t xml:space="preserve"> </t>
  </si>
  <si>
    <t>% исполнения</t>
  </si>
  <si>
    <t>07 09 1019900025 244</t>
  </si>
  <si>
    <t>10 03 1010200031 313</t>
  </si>
  <si>
    <t>08 04 1019900025 244</t>
  </si>
  <si>
    <t>09 01 101990009 244</t>
  </si>
  <si>
    <t>11 02 1079900029 244</t>
  </si>
  <si>
    <t>10 03 1020200031 313</t>
  </si>
  <si>
    <t>10 03 8900200031 313</t>
  </si>
  <si>
    <t>07 09 1029900024 350</t>
  </si>
  <si>
    <t>07 09 1029900024 244</t>
  </si>
  <si>
    <t>08 04 1079900023 244</t>
  </si>
  <si>
    <t>08 04 1029900023 244</t>
  </si>
  <si>
    <t>08 01 8909900023 244</t>
  </si>
  <si>
    <t>07 09 1079900024 244</t>
  </si>
  <si>
    <t>05 01 1089900030 244</t>
  </si>
  <si>
    <t>05 03 8609900022 244</t>
  </si>
  <si>
    <t>05 03 8609900021 244</t>
  </si>
  <si>
    <t>03 09 1049900027 244</t>
  </si>
  <si>
    <t>03 09 1059900028 244</t>
  </si>
  <si>
    <t>03 09 1069900026 244</t>
  </si>
  <si>
    <t>07 03 8509900099 611</t>
  </si>
  <si>
    <t>07 01 8509900099 611</t>
  </si>
  <si>
    <t>04 08 8509900099 611</t>
  </si>
  <si>
    <t>04 10 8709900099 611</t>
  </si>
  <si>
    <t>07 05 1030100099 244</t>
  </si>
  <si>
    <t>01 04 1030100099 244</t>
  </si>
  <si>
    <t xml:space="preserve"> 01 04 1030100099 244</t>
  </si>
  <si>
    <t>07 07 1079900023 244</t>
  </si>
  <si>
    <t>08 04 8909900023 244</t>
  </si>
  <si>
    <t>Код бюджетной классификации</t>
  </si>
  <si>
    <t>Подготовка и проведение мероприятий:                               - День здоровья                                                                                  - День без табачного дыма                                                                         - Международный день борьбы с наркоманией</t>
  </si>
  <si>
    <t>x</t>
  </si>
  <si>
    <t xml:space="preserve">10 03 1020200031 313                                                                 10 03 1020200031 244   </t>
  </si>
  <si>
    <t>10 04 9100278650 313                                                   10 04 9100278650 244</t>
  </si>
  <si>
    <t>Проведение экологических смотров, конкурсов, викторин, приуроченных к праздникам:                                                        - День Земли;                                                                                         - День Экологии</t>
  </si>
  <si>
    <t>Учреждение премии главы МО ГО «Новая Земля» для школьников  медалистов и отличников</t>
  </si>
  <si>
    <t>Выплата дополнительного ежемесячного пособия на ребенка дошкольного и младшего школьного      (1-4 класс) возраста</t>
  </si>
  <si>
    <t xml:space="preserve">Проведение праздничных мероприятий:                                                    - День защиты детей;                                                                - День солнца;                                                                       - День матери.                                                                                                                                             </t>
  </si>
  <si>
    <t>Проведение праздничных мероприятий, посвященных:                                                                                                          - Новогодним праздникам;                                                                    - Дню защитника Отечества;                                                                      - Международному женскому дню;                                                        - Дню образования ОМС на Новой Земле;                                                - Дню Победы;                                                                                         - Дню России;                                                                                          - Дню ВМФ;                                                                                                  - Дню образования р.п. Белушья Губа и Центрального Полигона РФ;                                                                 - Дню строителя;                                                                                - Дню Военно-воздушных сил.</t>
  </si>
  <si>
    <t>Организация дополнительного профессионального образования муниципальных служащих и работников муниципальных бюджетных учреждений</t>
  </si>
  <si>
    <t>Приобретение канцелярских товаров, комплектующих для копировально-множительной техники и обновление средств вычислительной техники и лицензионного программного обеспечения.</t>
  </si>
  <si>
    <t>Приобретение лицензионного програмного обеспечения в рамках межведомственного взаимодействия при оказании муниципальных услуг в электронной форме</t>
  </si>
  <si>
    <t>МО ГО «Новая Земля» (по муниципальным программам и непрограммным направлениям деятельности)                                                                                                               на 2022-2024гг.</t>
  </si>
  <si>
    <t>Бюджетные ассигнования на 2022 г. (сумма), руб.</t>
  </si>
  <si>
    <t>Оплата путевок для организаци отдыха, оздоровления и экскурсий для детей в каникулярный период</t>
  </si>
  <si>
    <t>Закупка медецинских товаров, работ и услуг для обеспечения государственных (муниципальных) нужд</t>
  </si>
  <si>
    <t>Закупка товаров, работ, услуг для обеспечения благоустройства общественных территорий</t>
  </si>
  <si>
    <t>Закупка товаров, работ, услуг для обеспечения благоустройства населенных пунктов</t>
  </si>
  <si>
    <t xml:space="preserve">Закупка товаров, работ, услуг для обеспечения благоустройства дворовых территорий и детских игровых площадок </t>
  </si>
  <si>
    <t>Обеспечение закупки товаров, работ, услуг для благоустройства мест захоронения и поддержание порядка на историческом кладбище в р.п. Белушья Губа</t>
  </si>
  <si>
    <t>Обеспечение закупки товаров, работ, услуг для благоустройства территорий туристических баз (баз отдыха)</t>
  </si>
  <si>
    <t>Обеспечение закупки товаров, работ, услуг для поддержания в исправном состоянии туристических баз (баз отдыха)</t>
  </si>
  <si>
    <t>09 09 9900000099 244</t>
  </si>
  <si>
    <t>Обеспечение закупки товаров, работ, услуг для по ремонту и реконструкции памятников</t>
  </si>
  <si>
    <t>ФБ:</t>
  </si>
  <si>
    <t>Федеральный бюджет     Областной бюджет     Администрация</t>
  </si>
  <si>
    <t>07 07 1019900025 323</t>
  </si>
  <si>
    <t>07 07 1019900099 323</t>
  </si>
  <si>
    <t>07 07 1019900031 323</t>
  </si>
  <si>
    <t>Администрация Областной бюджет</t>
  </si>
  <si>
    <t>08 04 10709900023 244</t>
  </si>
  <si>
    <t>Исполненно на 01.10.2022 г., (сумма), руб.</t>
  </si>
  <si>
    <t>ВСЕГО ПО ПРОГРАММЕ: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</si>
</sst>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" fontId="0" fillId="0" borderId="0" xfId="0" applyNumberFormat="1"/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"/>
  <sheetViews>
    <sheetView tabSelected="1" topLeftCell="A89" zoomScale="115" zoomScaleNormal="115" workbookViewId="0">
      <selection activeCell="F26" sqref="F26"/>
    </sheetView>
  </sheetViews>
  <sheetFormatPr defaultRowHeight="18.75" x14ac:dyDescent="0.3"/>
  <cols>
    <col min="1" max="1" width="6.42578125" customWidth="1"/>
    <col min="2" max="2" width="56.28515625" customWidth="1"/>
    <col min="3" max="3" width="34.28515625" customWidth="1"/>
    <col min="4" max="4" width="17.85546875" customWidth="1"/>
    <col min="5" max="5" width="17.5703125" customWidth="1"/>
    <col min="6" max="6" width="17" customWidth="1"/>
    <col min="7" max="7" width="18.7109375" bestFit="1" customWidth="1"/>
    <col min="8" max="8" width="30.85546875" style="8" customWidth="1"/>
    <col min="10" max="10" width="12.7109375" bestFit="1" customWidth="1"/>
  </cols>
  <sheetData>
    <row r="2" spans="1:12" x14ac:dyDescent="0.25">
      <c r="A2" s="76" t="s">
        <v>0</v>
      </c>
      <c r="B2" s="76"/>
      <c r="C2" s="76"/>
      <c r="D2" s="76"/>
      <c r="E2" s="76"/>
      <c r="F2" s="76"/>
      <c r="G2" s="76"/>
      <c r="H2" s="7"/>
    </row>
    <row r="3" spans="1:12" x14ac:dyDescent="0.25">
      <c r="A3" s="77" t="s">
        <v>55</v>
      </c>
      <c r="B3" s="77"/>
      <c r="C3" s="77"/>
      <c r="D3" s="77"/>
      <c r="E3" s="77"/>
      <c r="F3" s="77"/>
      <c r="G3" s="77"/>
      <c r="H3" s="79"/>
    </row>
    <row r="4" spans="1:12" x14ac:dyDescent="0.25">
      <c r="A4" s="77" t="s">
        <v>56</v>
      </c>
      <c r="B4" s="77"/>
      <c r="C4" s="77"/>
      <c r="D4" s="77"/>
      <c r="E4" s="77"/>
      <c r="F4" s="77"/>
      <c r="G4" s="77"/>
      <c r="H4" s="79"/>
    </row>
    <row r="5" spans="1:12" ht="48" customHeight="1" x14ac:dyDescent="0.25">
      <c r="A5" s="78" t="s">
        <v>100</v>
      </c>
      <c r="B5" s="78"/>
      <c r="C5" s="78"/>
      <c r="D5" s="78"/>
      <c r="E5" s="78"/>
      <c r="F5" s="78"/>
      <c r="G5" s="78"/>
      <c r="H5" s="79"/>
    </row>
    <row r="6" spans="1:12" ht="63" x14ac:dyDescent="0.25">
      <c r="A6" s="10" t="s">
        <v>1</v>
      </c>
      <c r="B6" s="11" t="s">
        <v>2</v>
      </c>
      <c r="C6" s="11" t="s">
        <v>87</v>
      </c>
      <c r="D6" s="10" t="s">
        <v>101</v>
      </c>
      <c r="E6" s="10" t="s">
        <v>119</v>
      </c>
      <c r="F6" s="10" t="s">
        <v>58</v>
      </c>
      <c r="G6" s="10" t="s">
        <v>3</v>
      </c>
      <c r="H6" s="7"/>
    </row>
    <row r="7" spans="1:12" s="34" customFormat="1" ht="15" x14ac:dyDescent="0.25">
      <c r="A7" s="35">
        <v>1</v>
      </c>
      <c r="B7" s="35">
        <v>2</v>
      </c>
      <c r="C7" s="35">
        <v>3</v>
      </c>
      <c r="D7" s="36">
        <v>4</v>
      </c>
      <c r="E7" s="36">
        <v>5</v>
      </c>
      <c r="F7" s="36">
        <v>6</v>
      </c>
      <c r="G7" s="36">
        <v>7</v>
      </c>
      <c r="H7" s="33"/>
    </row>
    <row r="8" spans="1:12" x14ac:dyDescent="0.25">
      <c r="A8" s="75" t="s">
        <v>4</v>
      </c>
      <c r="B8" s="75"/>
      <c r="C8" s="75"/>
      <c r="D8" s="75"/>
      <c r="E8" s="75"/>
      <c r="F8" s="75"/>
      <c r="G8" s="75"/>
      <c r="H8" s="7"/>
    </row>
    <row r="9" spans="1:12" x14ac:dyDescent="0.25">
      <c r="A9" s="75" t="s">
        <v>5</v>
      </c>
      <c r="B9" s="75"/>
      <c r="C9" s="75"/>
      <c r="D9" s="75"/>
      <c r="E9" s="75"/>
      <c r="F9" s="75"/>
      <c r="G9" s="75"/>
      <c r="H9" s="7"/>
    </row>
    <row r="10" spans="1:12" ht="49.5" x14ac:dyDescent="0.25">
      <c r="A10" s="3">
        <v>1</v>
      </c>
      <c r="B10" s="4" t="s">
        <v>6</v>
      </c>
      <c r="C10" s="30" t="s">
        <v>114</v>
      </c>
      <c r="D10" s="37">
        <v>2000</v>
      </c>
      <c r="E10" s="37">
        <v>0</v>
      </c>
      <c r="F10" s="47">
        <f>+E10/D10*100</f>
        <v>0</v>
      </c>
      <c r="G10" s="12" t="s">
        <v>7</v>
      </c>
      <c r="H10" s="51"/>
    </row>
    <row r="11" spans="1:12" ht="32.25" customHeight="1" x14ac:dyDescent="0.25">
      <c r="A11" s="3">
        <v>2</v>
      </c>
      <c r="B11" s="4" t="s">
        <v>8</v>
      </c>
      <c r="C11" s="30" t="s">
        <v>114</v>
      </c>
      <c r="D11" s="37">
        <v>340000</v>
      </c>
      <c r="E11" s="37">
        <v>228489</v>
      </c>
      <c r="F11" s="47">
        <f t="shared" ref="F11:F18" si="0">+E11/D11*100</f>
        <v>67.20264705882353</v>
      </c>
      <c r="G11" s="12" t="s">
        <v>7</v>
      </c>
      <c r="H11" s="51"/>
      <c r="L11" t="s">
        <v>57</v>
      </c>
    </row>
    <row r="12" spans="1:12" ht="33" x14ac:dyDescent="0.25">
      <c r="A12" s="3">
        <v>3</v>
      </c>
      <c r="B12" s="4" t="s">
        <v>9</v>
      </c>
      <c r="C12" s="30" t="s">
        <v>115</v>
      </c>
      <c r="D12" s="37">
        <v>200000</v>
      </c>
      <c r="E12" s="37">
        <v>66397</v>
      </c>
      <c r="F12" s="47">
        <f t="shared" si="0"/>
        <v>33.198499999999996</v>
      </c>
      <c r="G12" s="12" t="s">
        <v>7</v>
      </c>
      <c r="H12" s="51"/>
    </row>
    <row r="13" spans="1:12" ht="33" x14ac:dyDescent="0.25">
      <c r="A13" s="3">
        <v>4</v>
      </c>
      <c r="B13" s="4" t="s">
        <v>10</v>
      </c>
      <c r="C13" s="30" t="s">
        <v>115</v>
      </c>
      <c r="D13" s="37">
        <v>5000</v>
      </c>
      <c r="E13" s="5">
        <v>0</v>
      </c>
      <c r="F13" s="47">
        <f t="shared" si="0"/>
        <v>0</v>
      </c>
      <c r="G13" s="12" t="s">
        <v>7</v>
      </c>
      <c r="H13" s="51"/>
    </row>
    <row r="14" spans="1:12" ht="51.75" customHeight="1" x14ac:dyDescent="0.25">
      <c r="A14" s="3">
        <v>5</v>
      </c>
      <c r="B14" s="4" t="s">
        <v>102</v>
      </c>
      <c r="C14" s="30" t="s">
        <v>59</v>
      </c>
      <c r="D14" s="37">
        <v>600000</v>
      </c>
      <c r="E14" s="5">
        <v>0</v>
      </c>
      <c r="F14" s="47">
        <f t="shared" si="0"/>
        <v>0</v>
      </c>
      <c r="G14" s="12" t="s">
        <v>7</v>
      </c>
      <c r="H14" s="51"/>
    </row>
    <row r="15" spans="1:12" ht="66" x14ac:dyDescent="0.25">
      <c r="A15" s="3">
        <v>6</v>
      </c>
      <c r="B15" s="4" t="s">
        <v>88</v>
      </c>
      <c r="C15" s="30" t="s">
        <v>61</v>
      </c>
      <c r="D15" s="37">
        <v>1950</v>
      </c>
      <c r="E15" s="5">
        <v>1950</v>
      </c>
      <c r="F15" s="47">
        <f t="shared" si="0"/>
        <v>100</v>
      </c>
      <c r="G15" s="12" t="s">
        <v>7</v>
      </c>
      <c r="H15" s="51"/>
    </row>
    <row r="16" spans="1:12" ht="49.5" x14ac:dyDescent="0.25">
      <c r="A16" s="3">
        <v>7</v>
      </c>
      <c r="B16" s="4" t="s">
        <v>53</v>
      </c>
      <c r="C16" s="30" t="s">
        <v>62</v>
      </c>
      <c r="D16" s="37">
        <v>0</v>
      </c>
      <c r="E16" s="5">
        <v>0</v>
      </c>
      <c r="F16" s="47">
        <v>0</v>
      </c>
      <c r="G16" s="12" t="s">
        <v>7</v>
      </c>
      <c r="H16" s="51"/>
    </row>
    <row r="17" spans="1:8" ht="49.5" x14ac:dyDescent="0.25">
      <c r="A17" s="3">
        <v>8</v>
      </c>
      <c r="B17" s="55" t="s">
        <v>103</v>
      </c>
      <c r="C17" s="30" t="s">
        <v>110</v>
      </c>
      <c r="D17" s="5">
        <v>760000</v>
      </c>
      <c r="E17" s="25">
        <v>408102.9</v>
      </c>
      <c r="F17" s="47">
        <f t="shared" si="0"/>
        <v>53.697749999999999</v>
      </c>
      <c r="G17" s="12" t="s">
        <v>7</v>
      </c>
      <c r="H17" s="51"/>
    </row>
    <row r="18" spans="1:8" ht="29.25" customHeight="1" x14ac:dyDescent="0.25">
      <c r="A18" s="13">
        <v>9</v>
      </c>
      <c r="B18" s="71" t="s">
        <v>11</v>
      </c>
      <c r="C18" s="72"/>
      <c r="D18" s="14">
        <f>SUM(D10:D17)</f>
        <v>1908950</v>
      </c>
      <c r="E18" s="14">
        <f>SUM(E10:E17)</f>
        <v>704938.9</v>
      </c>
      <c r="F18" s="48">
        <f t="shared" si="0"/>
        <v>36.928096597606014</v>
      </c>
      <c r="G18" s="28" t="s">
        <v>89</v>
      </c>
      <c r="H18" s="7"/>
    </row>
    <row r="19" spans="1:8" s="44" customFormat="1" ht="29.25" customHeight="1" x14ac:dyDescent="0.25">
      <c r="A19" s="38"/>
      <c r="B19" s="39"/>
      <c r="C19" s="39"/>
      <c r="D19" s="40"/>
      <c r="E19" s="40"/>
      <c r="F19" s="41"/>
      <c r="G19" s="42"/>
      <c r="H19" s="43"/>
    </row>
    <row r="20" spans="1:8" ht="24" customHeight="1" x14ac:dyDescent="0.25">
      <c r="A20" s="66" t="s">
        <v>12</v>
      </c>
      <c r="B20" s="66"/>
      <c r="C20" s="66"/>
      <c r="D20" s="66"/>
      <c r="E20" s="66"/>
      <c r="F20" s="66"/>
      <c r="G20" s="66"/>
      <c r="H20" s="7"/>
    </row>
    <row r="21" spans="1:8" ht="33" x14ac:dyDescent="0.25">
      <c r="A21" s="3">
        <v>10</v>
      </c>
      <c r="B21" s="4" t="s">
        <v>13</v>
      </c>
      <c r="C21" s="30" t="s">
        <v>63</v>
      </c>
      <c r="D21" s="37">
        <v>16701.02</v>
      </c>
      <c r="E21" s="5">
        <v>16701.02</v>
      </c>
      <c r="F21" s="47">
        <f t="shared" ref="F21" si="1">+E21/D21*100</f>
        <v>100</v>
      </c>
      <c r="G21" s="12" t="s">
        <v>7</v>
      </c>
      <c r="H21" s="50"/>
    </row>
    <row r="22" spans="1:8" ht="25.5" customHeight="1" x14ac:dyDescent="0.25">
      <c r="A22" s="13">
        <v>11</v>
      </c>
      <c r="B22" s="71" t="s">
        <v>11</v>
      </c>
      <c r="C22" s="72"/>
      <c r="D22" s="14">
        <f>+D21</f>
        <v>16701.02</v>
      </c>
      <c r="E22" s="14">
        <f t="shared" ref="E22:F22" si="2">+E21</f>
        <v>16701.02</v>
      </c>
      <c r="F22" s="49">
        <f t="shared" si="2"/>
        <v>100</v>
      </c>
      <c r="G22" s="13" t="s">
        <v>89</v>
      </c>
      <c r="H22" s="7"/>
    </row>
    <row r="23" spans="1:8" ht="30" customHeight="1" x14ac:dyDescent="0.25">
      <c r="A23" s="67" t="s">
        <v>14</v>
      </c>
      <c r="B23" s="67"/>
      <c r="C23" s="67"/>
      <c r="D23" s="67"/>
      <c r="E23" s="67"/>
      <c r="F23" s="67"/>
      <c r="G23" s="67"/>
      <c r="H23" s="7"/>
    </row>
    <row r="24" spans="1:8" ht="33" x14ac:dyDescent="0.25">
      <c r="A24" s="3">
        <v>12</v>
      </c>
      <c r="B24" s="4" t="s">
        <v>15</v>
      </c>
      <c r="C24" s="31" t="s">
        <v>116</v>
      </c>
      <c r="D24" s="5">
        <v>99946</v>
      </c>
      <c r="E24" s="5">
        <v>99946</v>
      </c>
      <c r="F24" s="47">
        <f t="shared" ref="F24:F31" si="3">+E24/D24*100</f>
        <v>100</v>
      </c>
      <c r="G24" s="12" t="s">
        <v>7</v>
      </c>
      <c r="H24" s="50"/>
    </row>
    <row r="25" spans="1:8" ht="85.5" customHeight="1" x14ac:dyDescent="0.25">
      <c r="A25" s="3">
        <v>13</v>
      </c>
      <c r="B25" s="4" t="s">
        <v>16</v>
      </c>
      <c r="C25" s="31" t="s">
        <v>60</v>
      </c>
      <c r="D25" s="37">
        <v>0</v>
      </c>
      <c r="E25" s="5">
        <v>0</v>
      </c>
      <c r="F25" s="47">
        <v>0</v>
      </c>
      <c r="G25" s="12" t="s">
        <v>7</v>
      </c>
      <c r="H25" s="50"/>
    </row>
    <row r="26" spans="1:8" ht="84.75" customHeight="1" x14ac:dyDescent="0.25">
      <c r="A26" s="3">
        <v>14</v>
      </c>
      <c r="B26" s="4" t="s">
        <v>17</v>
      </c>
      <c r="C26" s="30" t="s">
        <v>64</v>
      </c>
      <c r="D26" s="37">
        <v>1000000</v>
      </c>
      <c r="E26" s="37">
        <v>970000</v>
      </c>
      <c r="F26" s="47">
        <f t="shared" si="3"/>
        <v>97</v>
      </c>
      <c r="G26" s="12" t="s">
        <v>7</v>
      </c>
      <c r="H26" s="50"/>
    </row>
    <row r="27" spans="1:8" ht="51" customHeight="1" x14ac:dyDescent="0.25">
      <c r="A27" s="3">
        <v>15</v>
      </c>
      <c r="B27" s="4" t="s">
        <v>18</v>
      </c>
      <c r="C27" s="30" t="s">
        <v>60</v>
      </c>
      <c r="D27" s="37">
        <v>50000</v>
      </c>
      <c r="E27" s="37">
        <v>0</v>
      </c>
      <c r="F27" s="47">
        <f t="shared" si="3"/>
        <v>0</v>
      </c>
      <c r="G27" s="12" t="s">
        <v>7</v>
      </c>
      <c r="H27" s="50"/>
    </row>
    <row r="28" spans="1:8" ht="57.75" customHeight="1" x14ac:dyDescent="0.25">
      <c r="A28" s="3">
        <v>16</v>
      </c>
      <c r="B28" s="4" t="s">
        <v>94</v>
      </c>
      <c r="C28" s="32" t="s">
        <v>90</v>
      </c>
      <c r="D28" s="37">
        <v>974000</v>
      </c>
      <c r="E28" s="37">
        <v>764995.8</v>
      </c>
      <c r="F28" s="47">
        <f t="shared" si="3"/>
        <v>78.541663244353188</v>
      </c>
      <c r="G28" s="12" t="s">
        <v>7</v>
      </c>
      <c r="H28" s="50"/>
    </row>
    <row r="29" spans="1:8" ht="82.5" customHeight="1" x14ac:dyDescent="0.25">
      <c r="A29" s="3">
        <v>17</v>
      </c>
      <c r="B29" s="4" t="s">
        <v>19</v>
      </c>
      <c r="C29" s="32" t="s">
        <v>91</v>
      </c>
      <c r="D29" s="37">
        <v>943436.16</v>
      </c>
      <c r="E29" s="25">
        <v>359020.12</v>
      </c>
      <c r="F29" s="47">
        <f t="shared" si="3"/>
        <v>38.054521887310315</v>
      </c>
      <c r="G29" s="16" t="s">
        <v>20</v>
      </c>
      <c r="H29" s="52"/>
    </row>
    <row r="30" spans="1:8" ht="52.5" customHeight="1" x14ac:dyDescent="0.25">
      <c r="A30" s="3">
        <v>18</v>
      </c>
      <c r="B30" s="4" t="s">
        <v>21</v>
      </c>
      <c r="C30" s="30" t="s">
        <v>65</v>
      </c>
      <c r="D30" s="5">
        <v>54000</v>
      </c>
      <c r="E30" s="37">
        <v>54000</v>
      </c>
      <c r="F30" s="47">
        <f t="shared" si="3"/>
        <v>100</v>
      </c>
      <c r="G30" s="16" t="s">
        <v>7</v>
      </c>
      <c r="H30" s="50"/>
    </row>
    <row r="31" spans="1:8" ht="29.25" customHeight="1" x14ac:dyDescent="0.25">
      <c r="A31" s="13">
        <v>19</v>
      </c>
      <c r="B31" s="71" t="s">
        <v>11</v>
      </c>
      <c r="C31" s="72"/>
      <c r="D31" s="17">
        <f>SUM(D24:D30)</f>
        <v>3121382.16</v>
      </c>
      <c r="E31" s="17">
        <f t="shared" ref="E31" si="4">SUM(E24:E30)</f>
        <v>2247961.92</v>
      </c>
      <c r="F31" s="48">
        <f t="shared" si="3"/>
        <v>72.01815749469138</v>
      </c>
      <c r="G31" s="13" t="s">
        <v>89</v>
      </c>
      <c r="H31" s="7"/>
    </row>
    <row r="32" spans="1:8" s="44" customFormat="1" ht="29.25" customHeight="1" x14ac:dyDescent="0.25">
      <c r="A32" s="38"/>
      <c r="B32" s="39"/>
      <c r="C32" s="39"/>
      <c r="D32" s="45"/>
      <c r="E32" s="45"/>
      <c r="F32" s="41"/>
      <c r="G32" s="38"/>
      <c r="H32" s="43"/>
    </row>
    <row r="33" spans="1:8" s="44" customFormat="1" ht="29.25" customHeight="1" x14ac:dyDescent="0.25">
      <c r="A33" s="38"/>
      <c r="B33" s="39"/>
      <c r="C33" s="39"/>
      <c r="D33" s="45"/>
      <c r="E33" s="45"/>
      <c r="F33" s="41"/>
      <c r="G33" s="38"/>
      <c r="H33" s="43"/>
    </row>
    <row r="34" spans="1:8" s="44" customFormat="1" ht="29.25" customHeight="1" x14ac:dyDescent="0.25">
      <c r="A34" s="38"/>
      <c r="B34" s="39"/>
      <c r="C34" s="39"/>
      <c r="D34" s="45"/>
      <c r="E34" s="45"/>
      <c r="F34" s="41"/>
      <c r="G34" s="38"/>
      <c r="H34" s="43"/>
    </row>
    <row r="35" spans="1:8" x14ac:dyDescent="0.25">
      <c r="A35" s="66" t="s">
        <v>22</v>
      </c>
      <c r="B35" s="66"/>
      <c r="C35" s="66"/>
      <c r="D35" s="66"/>
      <c r="E35" s="66"/>
      <c r="F35" s="66"/>
      <c r="G35" s="66"/>
      <c r="H35" s="7"/>
    </row>
    <row r="36" spans="1:8" ht="62.25" customHeight="1" x14ac:dyDescent="0.25">
      <c r="A36" s="3">
        <v>20</v>
      </c>
      <c r="B36" s="4" t="s">
        <v>93</v>
      </c>
      <c r="C36" s="30" t="s">
        <v>66</v>
      </c>
      <c r="D36" s="37">
        <v>3000</v>
      </c>
      <c r="E36" s="5">
        <v>3000</v>
      </c>
      <c r="F36" s="47">
        <f t="shared" ref="F36:F40" si="5">+E36/D36*100</f>
        <v>100</v>
      </c>
      <c r="G36" s="12" t="s">
        <v>7</v>
      </c>
      <c r="H36" s="50"/>
    </row>
    <row r="37" spans="1:8" ht="50.25" customHeight="1" x14ac:dyDescent="0.25">
      <c r="A37" s="3">
        <v>21</v>
      </c>
      <c r="B37" s="4" t="s">
        <v>23</v>
      </c>
      <c r="C37" s="30" t="s">
        <v>67</v>
      </c>
      <c r="D37" s="37">
        <v>15000</v>
      </c>
      <c r="E37" s="25">
        <v>15000</v>
      </c>
      <c r="F37" s="47">
        <f t="shared" si="5"/>
        <v>100</v>
      </c>
      <c r="G37" s="12" t="s">
        <v>7</v>
      </c>
      <c r="H37" s="50"/>
    </row>
    <row r="38" spans="1:8" ht="54" customHeight="1" x14ac:dyDescent="0.25">
      <c r="A38" s="3">
        <v>22</v>
      </c>
      <c r="B38" s="4" t="s">
        <v>24</v>
      </c>
      <c r="C38" s="30" t="s">
        <v>67</v>
      </c>
      <c r="D38" s="37">
        <v>15000</v>
      </c>
      <c r="E38" s="5">
        <v>9437.6</v>
      </c>
      <c r="F38" s="47">
        <f t="shared" si="5"/>
        <v>62.917333333333339</v>
      </c>
      <c r="G38" s="12" t="s">
        <v>7</v>
      </c>
      <c r="H38" s="50"/>
    </row>
    <row r="39" spans="1:8" ht="44.25" customHeight="1" x14ac:dyDescent="0.25">
      <c r="A39" s="3">
        <v>23</v>
      </c>
      <c r="B39" s="4" t="s">
        <v>25</v>
      </c>
      <c r="C39" s="30" t="s">
        <v>85</v>
      </c>
      <c r="D39" s="37">
        <v>11692.72</v>
      </c>
      <c r="E39" s="5">
        <v>11692.72</v>
      </c>
      <c r="F39" s="47">
        <f t="shared" si="5"/>
        <v>100</v>
      </c>
      <c r="G39" s="12" t="s">
        <v>7</v>
      </c>
      <c r="H39" s="50"/>
    </row>
    <row r="40" spans="1:8" ht="22.5" customHeight="1" x14ac:dyDescent="0.25">
      <c r="A40" s="13">
        <v>24</v>
      </c>
      <c r="B40" s="80" t="s">
        <v>11</v>
      </c>
      <c r="C40" s="81"/>
      <c r="D40" s="14">
        <f>SUM(D36:D39)</f>
        <v>44692.72</v>
      </c>
      <c r="E40" s="14">
        <f t="shared" ref="E40" si="6">SUM(E36:E39)</f>
        <v>39130.32</v>
      </c>
      <c r="F40" s="48">
        <f t="shared" si="5"/>
        <v>87.554125146108802</v>
      </c>
      <c r="G40" s="15" t="s">
        <v>89</v>
      </c>
      <c r="H40" s="7"/>
    </row>
    <row r="41" spans="1:8" x14ac:dyDescent="0.25">
      <c r="A41" s="65" t="s">
        <v>26</v>
      </c>
      <c r="B41" s="65"/>
      <c r="C41" s="65"/>
      <c r="D41" s="65"/>
      <c r="E41" s="65"/>
      <c r="F41" s="65"/>
      <c r="G41" s="65"/>
      <c r="H41" s="7"/>
    </row>
    <row r="42" spans="1:8" ht="60.75" customHeight="1" x14ac:dyDescent="0.25">
      <c r="A42" s="3">
        <v>25</v>
      </c>
      <c r="B42" s="4" t="s">
        <v>27</v>
      </c>
      <c r="C42" s="16" t="s">
        <v>68</v>
      </c>
      <c r="D42" s="37">
        <v>14102.32</v>
      </c>
      <c r="E42" s="5">
        <v>14102.32</v>
      </c>
      <c r="F42" s="47">
        <f t="shared" ref="F42:F51" si="7">+E42/D42*100</f>
        <v>100</v>
      </c>
      <c r="G42" s="12" t="s">
        <v>7</v>
      </c>
      <c r="H42" s="50"/>
    </row>
    <row r="43" spans="1:8" ht="57" customHeight="1" x14ac:dyDescent="0.25">
      <c r="A43" s="3">
        <v>26</v>
      </c>
      <c r="B43" s="4" t="s">
        <v>28</v>
      </c>
      <c r="C43" s="16" t="s">
        <v>68</v>
      </c>
      <c r="D43" s="37">
        <v>24969.31</v>
      </c>
      <c r="E43" s="5">
        <v>24969.31</v>
      </c>
      <c r="F43" s="47">
        <f t="shared" si="7"/>
        <v>100</v>
      </c>
      <c r="G43" s="12" t="s">
        <v>7</v>
      </c>
      <c r="H43" s="50"/>
    </row>
    <row r="44" spans="1:8" ht="66" x14ac:dyDescent="0.25">
      <c r="A44" s="3">
        <v>27</v>
      </c>
      <c r="B44" s="4" t="s">
        <v>95</v>
      </c>
      <c r="C44" s="16" t="s">
        <v>69</v>
      </c>
      <c r="D44" s="37">
        <v>19958</v>
      </c>
      <c r="E44" s="5">
        <v>19958</v>
      </c>
      <c r="F44" s="47">
        <f t="shared" si="7"/>
        <v>100</v>
      </c>
      <c r="G44" s="12" t="s">
        <v>7</v>
      </c>
      <c r="H44" s="50"/>
    </row>
    <row r="45" spans="1:8" ht="24" customHeight="1" x14ac:dyDescent="0.25">
      <c r="A45" s="3">
        <v>28</v>
      </c>
      <c r="B45" s="4" t="s">
        <v>29</v>
      </c>
      <c r="C45" s="16" t="s">
        <v>69</v>
      </c>
      <c r="D45" s="37">
        <v>349958</v>
      </c>
      <c r="E45" s="5">
        <v>0</v>
      </c>
      <c r="F45" s="47">
        <f t="shared" si="7"/>
        <v>0</v>
      </c>
      <c r="G45" s="12" t="s">
        <v>7</v>
      </c>
      <c r="H45" s="50"/>
    </row>
    <row r="46" spans="1:8" ht="222.75" customHeight="1" x14ac:dyDescent="0.25">
      <c r="A46" s="3">
        <v>29</v>
      </c>
      <c r="B46" s="18" t="s">
        <v>96</v>
      </c>
      <c r="C46" s="46" t="s">
        <v>70</v>
      </c>
      <c r="D46" s="25">
        <v>650000</v>
      </c>
      <c r="E46" s="25">
        <v>350000</v>
      </c>
      <c r="F46" s="47">
        <f t="shared" si="7"/>
        <v>53.846153846153847</v>
      </c>
      <c r="G46" s="19" t="s">
        <v>7</v>
      </c>
      <c r="H46" s="52"/>
    </row>
    <row r="47" spans="1:8" ht="63" customHeight="1" x14ac:dyDescent="0.25">
      <c r="A47" s="3">
        <v>30</v>
      </c>
      <c r="B47" s="4" t="s">
        <v>30</v>
      </c>
      <c r="C47" s="16" t="s">
        <v>71</v>
      </c>
      <c r="D47" s="37">
        <v>29964</v>
      </c>
      <c r="E47" s="25">
        <v>29964</v>
      </c>
      <c r="F47" s="47">
        <f t="shared" si="7"/>
        <v>100</v>
      </c>
      <c r="G47" s="9" t="s">
        <v>7</v>
      </c>
      <c r="H47" s="50"/>
    </row>
    <row r="48" spans="1:8" ht="23.25" customHeight="1" x14ac:dyDescent="0.25">
      <c r="A48" s="3">
        <v>31</v>
      </c>
      <c r="B48" s="4" t="s">
        <v>31</v>
      </c>
      <c r="C48" s="16" t="s">
        <v>67</v>
      </c>
      <c r="D48" s="37">
        <v>29700</v>
      </c>
      <c r="E48" s="5">
        <v>29700</v>
      </c>
      <c r="F48" s="47">
        <f t="shared" si="7"/>
        <v>100</v>
      </c>
      <c r="G48" s="12" t="s">
        <v>7</v>
      </c>
      <c r="H48" s="50"/>
    </row>
    <row r="49" spans="1:8" ht="59.25" customHeight="1" x14ac:dyDescent="0.25">
      <c r="A49" s="3">
        <v>32</v>
      </c>
      <c r="B49" s="4" t="s">
        <v>32</v>
      </c>
      <c r="C49" s="16" t="s">
        <v>70</v>
      </c>
      <c r="D49" s="5">
        <v>0</v>
      </c>
      <c r="E49" s="5">
        <v>0</v>
      </c>
      <c r="F49" s="47">
        <v>0</v>
      </c>
      <c r="G49" s="12" t="s">
        <v>7</v>
      </c>
      <c r="H49" s="50"/>
    </row>
    <row r="50" spans="1:8" ht="99" customHeight="1" x14ac:dyDescent="0.25">
      <c r="A50" s="3">
        <v>33</v>
      </c>
      <c r="B50" s="4" t="s">
        <v>54</v>
      </c>
      <c r="C50" s="16" t="s">
        <v>86</v>
      </c>
      <c r="D50" s="5">
        <v>25000</v>
      </c>
      <c r="E50" s="5">
        <v>25000</v>
      </c>
      <c r="F50" s="47">
        <f t="shared" si="7"/>
        <v>100</v>
      </c>
      <c r="G50" s="12" t="s">
        <v>7</v>
      </c>
      <c r="H50" s="52"/>
    </row>
    <row r="51" spans="1:8" x14ac:dyDescent="0.25">
      <c r="A51" s="13">
        <v>34</v>
      </c>
      <c r="B51" s="71" t="s">
        <v>11</v>
      </c>
      <c r="C51" s="72"/>
      <c r="D51" s="26">
        <f>SUM(D42:D50)</f>
        <v>1143651.6299999999</v>
      </c>
      <c r="E51" s="17">
        <f>SUM(E42:E50)</f>
        <v>493693.63</v>
      </c>
      <c r="F51" s="48">
        <f t="shared" si="7"/>
        <v>43.168183129332846</v>
      </c>
      <c r="G51" s="13" t="s">
        <v>89</v>
      </c>
      <c r="H51" s="7"/>
    </row>
    <row r="52" spans="1:8" ht="31.5" customHeight="1" x14ac:dyDescent="0.25">
      <c r="A52" s="68" t="s">
        <v>33</v>
      </c>
      <c r="B52" s="69"/>
      <c r="C52" s="69"/>
      <c r="D52" s="69"/>
      <c r="E52" s="69"/>
      <c r="F52" s="69"/>
      <c r="G52" s="70"/>
      <c r="H52" s="7"/>
    </row>
    <row r="53" spans="1:8" ht="26.25" customHeight="1" x14ac:dyDescent="0.25">
      <c r="A53" s="3">
        <v>35</v>
      </c>
      <c r="B53" s="4" t="s">
        <v>34</v>
      </c>
      <c r="C53" s="30" t="s">
        <v>72</v>
      </c>
      <c r="D53" s="5">
        <v>120000</v>
      </c>
      <c r="E53" s="37">
        <v>8453.09</v>
      </c>
      <c r="F53" s="47">
        <f t="shared" ref="F53:F56" si="8">+E53/D53*100</f>
        <v>7.0442416666666672</v>
      </c>
      <c r="G53" s="3" t="s">
        <v>7</v>
      </c>
      <c r="H53" s="50"/>
    </row>
    <row r="54" spans="1:8" ht="22.5" customHeight="1" x14ac:dyDescent="0.25">
      <c r="A54" s="3">
        <v>36</v>
      </c>
      <c r="B54" s="4" t="s">
        <v>35</v>
      </c>
      <c r="C54" s="30" t="s">
        <v>72</v>
      </c>
      <c r="D54" s="5">
        <v>10000</v>
      </c>
      <c r="E54" s="5">
        <v>0</v>
      </c>
      <c r="F54" s="47">
        <f t="shared" si="8"/>
        <v>0</v>
      </c>
      <c r="G54" s="3" t="s">
        <v>7</v>
      </c>
      <c r="H54" s="50"/>
    </row>
    <row r="55" spans="1:8" ht="49.5" x14ac:dyDescent="0.25">
      <c r="A55" s="3">
        <v>37</v>
      </c>
      <c r="B55" s="4" t="s">
        <v>36</v>
      </c>
      <c r="C55" s="30" t="s">
        <v>72</v>
      </c>
      <c r="D55" s="5">
        <v>10000</v>
      </c>
      <c r="E55" s="5">
        <v>0</v>
      </c>
      <c r="F55" s="47">
        <f t="shared" si="8"/>
        <v>0</v>
      </c>
      <c r="G55" s="3" t="s">
        <v>7</v>
      </c>
      <c r="H55" s="50"/>
    </row>
    <row r="56" spans="1:8" x14ac:dyDescent="0.25">
      <c r="A56" s="13">
        <v>38</v>
      </c>
      <c r="B56" s="71" t="s">
        <v>11</v>
      </c>
      <c r="C56" s="72"/>
      <c r="D56" s="17">
        <f>SUM(D53:D55)</f>
        <v>140000</v>
      </c>
      <c r="E56" s="17">
        <f t="shared" ref="E56" si="9">SUM(E53:E55)</f>
        <v>8453.09</v>
      </c>
      <c r="F56" s="48">
        <f t="shared" si="8"/>
        <v>6.0379214285714289</v>
      </c>
      <c r="G56" s="13" t="s">
        <v>89</v>
      </c>
      <c r="H56" s="7"/>
    </row>
    <row r="57" spans="1:8" x14ac:dyDescent="0.25">
      <c r="A57" s="38"/>
      <c r="B57" s="39"/>
      <c r="C57" s="39"/>
      <c r="D57" s="45"/>
      <c r="E57" s="45"/>
      <c r="F57" s="41"/>
      <c r="G57" s="38"/>
      <c r="H57" s="29"/>
    </row>
    <row r="58" spans="1:8" ht="48" customHeight="1" x14ac:dyDescent="0.25">
      <c r="A58" s="66" t="s">
        <v>37</v>
      </c>
      <c r="B58" s="66"/>
      <c r="C58" s="66"/>
      <c r="D58" s="66"/>
      <c r="E58" s="66"/>
      <c r="F58" s="66"/>
      <c r="G58" s="66"/>
      <c r="H58" s="7"/>
    </row>
    <row r="59" spans="1:8" ht="78.75" x14ac:dyDescent="0.25">
      <c r="A59" s="3">
        <v>39</v>
      </c>
      <c r="B59" s="18" t="s">
        <v>104</v>
      </c>
      <c r="C59" s="46" t="s">
        <v>73</v>
      </c>
      <c r="D59" s="5">
        <v>1000000</v>
      </c>
      <c r="E59" s="37">
        <v>289550</v>
      </c>
      <c r="F59" s="47">
        <f t="shared" ref="F59:F67" si="10">+E59/D59*100</f>
        <v>28.954999999999998</v>
      </c>
      <c r="G59" s="57" t="s">
        <v>113</v>
      </c>
      <c r="H59" s="50"/>
    </row>
    <row r="60" spans="1:8" ht="33" x14ac:dyDescent="0.25">
      <c r="A60" s="54">
        <v>40</v>
      </c>
      <c r="B60" s="18" t="s">
        <v>105</v>
      </c>
      <c r="C60" s="46" t="s">
        <v>73</v>
      </c>
      <c r="D60" s="5">
        <v>520000</v>
      </c>
      <c r="E60" s="5">
        <v>515215.89</v>
      </c>
      <c r="F60" s="47">
        <f t="shared" si="10"/>
        <v>99.07997884615385</v>
      </c>
      <c r="G60" s="20" t="s">
        <v>7</v>
      </c>
      <c r="H60" s="50"/>
    </row>
    <row r="61" spans="1:8" ht="49.5" x14ac:dyDescent="0.25">
      <c r="A61" s="54">
        <v>41</v>
      </c>
      <c r="B61" s="18" t="s">
        <v>106</v>
      </c>
      <c r="C61" s="46" t="s">
        <v>74</v>
      </c>
      <c r="D61" s="5">
        <v>205000</v>
      </c>
      <c r="E61" s="5">
        <v>0</v>
      </c>
      <c r="F61" s="47">
        <f t="shared" si="10"/>
        <v>0</v>
      </c>
      <c r="G61" s="20" t="s">
        <v>7</v>
      </c>
      <c r="H61" s="52"/>
    </row>
    <row r="62" spans="1:8" ht="33" x14ac:dyDescent="0.25">
      <c r="A62" s="54">
        <v>42</v>
      </c>
      <c r="B62" s="18" t="s">
        <v>111</v>
      </c>
      <c r="C62" s="46" t="s">
        <v>74</v>
      </c>
      <c r="D62" s="5">
        <v>15000</v>
      </c>
      <c r="E62" s="5">
        <v>0</v>
      </c>
      <c r="F62" s="47">
        <f t="shared" si="10"/>
        <v>0</v>
      </c>
      <c r="G62" s="20" t="s">
        <v>7</v>
      </c>
      <c r="H62" s="52"/>
    </row>
    <row r="63" spans="1:8" ht="66" customHeight="1" x14ac:dyDescent="0.25">
      <c r="A63" s="54">
        <v>43</v>
      </c>
      <c r="B63" s="18" t="s">
        <v>107</v>
      </c>
      <c r="C63" s="46" t="s">
        <v>73</v>
      </c>
      <c r="D63" s="5">
        <v>80000</v>
      </c>
      <c r="E63" s="5">
        <v>0</v>
      </c>
      <c r="F63" s="47">
        <f t="shared" si="10"/>
        <v>0</v>
      </c>
      <c r="G63" s="20" t="s">
        <v>7</v>
      </c>
      <c r="H63" s="50"/>
    </row>
    <row r="64" spans="1:8" ht="50.25" customHeight="1" x14ac:dyDescent="0.25">
      <c r="A64" s="54">
        <v>44</v>
      </c>
      <c r="B64" s="18" t="s">
        <v>108</v>
      </c>
      <c r="C64" s="46" t="s">
        <v>73</v>
      </c>
      <c r="D64" s="5">
        <v>50000</v>
      </c>
      <c r="E64" s="5">
        <v>0</v>
      </c>
      <c r="F64" s="47">
        <f t="shared" si="10"/>
        <v>0</v>
      </c>
      <c r="G64" s="20" t="s">
        <v>7</v>
      </c>
      <c r="H64" s="50"/>
    </row>
    <row r="65" spans="1:8" ht="50.25" customHeight="1" x14ac:dyDescent="0.25">
      <c r="A65" s="54">
        <v>45</v>
      </c>
      <c r="B65" s="18" t="s">
        <v>109</v>
      </c>
      <c r="C65" s="46" t="s">
        <v>73</v>
      </c>
      <c r="D65" s="5">
        <v>100000</v>
      </c>
      <c r="E65" s="5">
        <v>0</v>
      </c>
      <c r="F65" s="47">
        <f t="shared" si="10"/>
        <v>0</v>
      </c>
      <c r="G65" s="20" t="s">
        <v>7</v>
      </c>
      <c r="H65" s="53"/>
    </row>
    <row r="66" spans="1:8" ht="75.75" customHeight="1" x14ac:dyDescent="0.25">
      <c r="A66" s="54">
        <v>46</v>
      </c>
      <c r="B66" s="4" t="s">
        <v>92</v>
      </c>
      <c r="C66" s="16" t="s">
        <v>118</v>
      </c>
      <c r="D66" s="37">
        <v>1303</v>
      </c>
      <c r="E66" s="5">
        <v>1303</v>
      </c>
      <c r="F66" s="47">
        <f t="shared" si="10"/>
        <v>100</v>
      </c>
      <c r="G66" s="3" t="s">
        <v>7</v>
      </c>
      <c r="H66" s="52"/>
    </row>
    <row r="67" spans="1:8" ht="28.5" customHeight="1" x14ac:dyDescent="0.25">
      <c r="A67" s="21">
        <v>47</v>
      </c>
      <c r="B67" s="73" t="s">
        <v>11</v>
      </c>
      <c r="C67" s="74"/>
      <c r="D67" s="22">
        <f>SUM(D59:D66)</f>
        <v>1971303</v>
      </c>
      <c r="E67" s="22">
        <f>SUM(E59:E66)</f>
        <v>806068.89</v>
      </c>
      <c r="F67" s="48">
        <f t="shared" si="10"/>
        <v>40.890156916516638</v>
      </c>
      <c r="G67" s="21" t="s">
        <v>89</v>
      </c>
      <c r="H67" s="7"/>
    </row>
    <row r="68" spans="1:8" x14ac:dyDescent="0.25">
      <c r="A68" s="59"/>
      <c r="B68" s="60"/>
      <c r="C68" s="60"/>
      <c r="D68" s="61"/>
      <c r="E68" s="61"/>
      <c r="F68" s="62"/>
      <c r="G68" s="59"/>
      <c r="H68" s="58"/>
    </row>
    <row r="69" spans="1:8" x14ac:dyDescent="0.25">
      <c r="A69" s="59"/>
      <c r="B69" s="60"/>
      <c r="C69" s="60"/>
      <c r="D69" s="61"/>
      <c r="E69" s="61"/>
      <c r="F69" s="62"/>
      <c r="G69" s="59"/>
      <c r="H69" s="58"/>
    </row>
    <row r="70" spans="1:8" x14ac:dyDescent="0.25">
      <c r="A70" s="59"/>
      <c r="B70" s="60"/>
      <c r="C70" s="60"/>
      <c r="D70" s="61"/>
      <c r="E70" s="61"/>
      <c r="F70" s="62"/>
      <c r="G70" s="59"/>
      <c r="H70" s="58"/>
    </row>
    <row r="71" spans="1:8" x14ac:dyDescent="0.25">
      <c r="A71" s="59"/>
      <c r="B71" s="60"/>
      <c r="C71" s="60"/>
      <c r="D71" s="61"/>
      <c r="E71" s="61"/>
      <c r="F71" s="62"/>
      <c r="G71" s="59"/>
      <c r="H71" s="58"/>
    </row>
    <row r="72" spans="1:8" ht="36" customHeight="1" x14ac:dyDescent="0.25">
      <c r="A72" s="59"/>
      <c r="B72" s="60"/>
      <c r="C72" s="60"/>
      <c r="D72" s="61"/>
      <c r="E72" s="61"/>
      <c r="F72" s="62"/>
      <c r="G72" s="59"/>
      <c r="H72" s="58"/>
    </row>
    <row r="73" spans="1:8" ht="57" customHeight="1" x14ac:dyDescent="0.25">
      <c r="A73" s="63" t="s">
        <v>38</v>
      </c>
      <c r="B73" s="63"/>
      <c r="C73" s="63"/>
      <c r="D73" s="63"/>
      <c r="E73" s="63"/>
      <c r="F73" s="63"/>
      <c r="G73" s="63"/>
      <c r="H73" s="7"/>
    </row>
    <row r="74" spans="1:8" ht="54.75" customHeight="1" x14ac:dyDescent="0.25">
      <c r="A74" s="3">
        <v>47</v>
      </c>
      <c r="B74" s="4" t="s">
        <v>39</v>
      </c>
      <c r="C74" s="30" t="s">
        <v>75</v>
      </c>
      <c r="D74" s="37">
        <v>50000</v>
      </c>
      <c r="E74" s="5">
        <v>0</v>
      </c>
      <c r="F74" s="47">
        <f t="shared" ref="F74" si="11">+E74/D74*100</f>
        <v>0</v>
      </c>
      <c r="G74" s="3" t="s">
        <v>7</v>
      </c>
      <c r="H74" s="7"/>
    </row>
    <row r="75" spans="1:8" ht="111" customHeight="1" x14ac:dyDescent="0.25">
      <c r="A75" s="3">
        <v>48</v>
      </c>
      <c r="B75" s="4" t="s">
        <v>40</v>
      </c>
      <c r="C75" s="30" t="s">
        <v>76</v>
      </c>
      <c r="D75" s="37">
        <v>30000</v>
      </c>
      <c r="E75" s="5">
        <v>0</v>
      </c>
      <c r="F75" s="47">
        <f t="shared" ref="F75:F78" si="12">+E75/D75*100</f>
        <v>0</v>
      </c>
      <c r="G75" s="3" t="s">
        <v>7</v>
      </c>
      <c r="H75" s="7"/>
    </row>
    <row r="76" spans="1:8" ht="65.25" customHeight="1" x14ac:dyDescent="0.25">
      <c r="A76" s="3">
        <v>49</v>
      </c>
      <c r="B76" s="4" t="s">
        <v>41</v>
      </c>
      <c r="C76" s="30" t="s">
        <v>77</v>
      </c>
      <c r="D76" s="37">
        <v>5000</v>
      </c>
      <c r="E76" s="5">
        <v>0</v>
      </c>
      <c r="F76" s="47">
        <v>0</v>
      </c>
      <c r="G76" s="3" t="s">
        <v>7</v>
      </c>
      <c r="H76" s="7"/>
    </row>
    <row r="77" spans="1:8" ht="71.25" customHeight="1" x14ac:dyDescent="0.25">
      <c r="A77" s="3">
        <v>50</v>
      </c>
      <c r="B77" s="4" t="s">
        <v>42</v>
      </c>
      <c r="C77" s="30" t="s">
        <v>77</v>
      </c>
      <c r="D77" s="37">
        <v>50000</v>
      </c>
      <c r="E77" s="5">
        <v>0</v>
      </c>
      <c r="F77" s="47">
        <f t="shared" si="12"/>
        <v>0</v>
      </c>
      <c r="G77" s="3" t="s">
        <v>7</v>
      </c>
      <c r="H77" s="7"/>
    </row>
    <row r="78" spans="1:8" ht="30.75" customHeight="1" x14ac:dyDescent="0.25">
      <c r="A78" s="13">
        <v>51</v>
      </c>
      <c r="B78" s="71" t="s">
        <v>11</v>
      </c>
      <c r="C78" s="72"/>
      <c r="D78" s="17">
        <f>SUM(D74:D77)</f>
        <v>135000</v>
      </c>
      <c r="E78" s="17">
        <f t="shared" ref="E78" si="13">SUM(E74:E77)</f>
        <v>0</v>
      </c>
      <c r="F78" s="48">
        <f t="shared" si="12"/>
        <v>0</v>
      </c>
      <c r="G78" s="13" t="s">
        <v>89</v>
      </c>
      <c r="H78" s="7"/>
    </row>
    <row r="79" spans="1:8" ht="30.75" customHeight="1" x14ac:dyDescent="0.25">
      <c r="A79" s="38"/>
      <c r="B79" s="39"/>
      <c r="C79" s="39"/>
      <c r="D79" s="45"/>
      <c r="E79" s="45"/>
      <c r="F79" s="41"/>
      <c r="G79" s="38"/>
      <c r="H79" s="29"/>
    </row>
    <row r="80" spans="1:8" x14ac:dyDescent="0.25">
      <c r="A80" s="82" t="s">
        <v>43</v>
      </c>
      <c r="B80" s="83"/>
      <c r="C80" s="83"/>
      <c r="D80" s="83"/>
      <c r="E80" s="83"/>
      <c r="F80" s="83"/>
      <c r="G80" s="84"/>
      <c r="H80" s="7"/>
    </row>
    <row r="81" spans="1:10" ht="27.75" customHeight="1" x14ac:dyDescent="0.25">
      <c r="A81" s="64" t="s">
        <v>44</v>
      </c>
      <c r="B81" s="64"/>
      <c r="C81" s="64"/>
      <c r="D81" s="64"/>
      <c r="E81" s="64"/>
      <c r="F81" s="64"/>
      <c r="G81" s="64"/>
      <c r="H81" s="7"/>
    </row>
    <row r="82" spans="1:10" ht="37.5" customHeight="1" x14ac:dyDescent="0.25">
      <c r="A82" s="20">
        <v>52</v>
      </c>
      <c r="B82" s="18" t="s">
        <v>45</v>
      </c>
      <c r="C82" s="30" t="s">
        <v>78</v>
      </c>
      <c r="D82" s="5">
        <v>18009886.460000001</v>
      </c>
      <c r="E82" s="25">
        <v>11500000</v>
      </c>
      <c r="F82" s="47">
        <f t="shared" ref="F82:F86" si="14">+E82/D82*100</f>
        <v>63.853817321622351</v>
      </c>
      <c r="G82" s="12" t="s">
        <v>7</v>
      </c>
      <c r="H82" s="6"/>
    </row>
    <row r="83" spans="1:10" ht="45.75" customHeight="1" x14ac:dyDescent="0.25">
      <c r="A83" s="20">
        <v>53</v>
      </c>
      <c r="B83" s="18" t="s">
        <v>46</v>
      </c>
      <c r="C83" s="30" t="s">
        <v>79</v>
      </c>
      <c r="D83" s="5">
        <v>22867832.27</v>
      </c>
      <c r="E83" s="25">
        <v>15368530</v>
      </c>
      <c r="F83" s="47">
        <f t="shared" si="14"/>
        <v>67.205889122082496</v>
      </c>
      <c r="G83" s="16" t="s">
        <v>117</v>
      </c>
      <c r="H83" s="6"/>
    </row>
    <row r="84" spans="1:10" ht="40.5" customHeight="1" x14ac:dyDescent="0.25">
      <c r="A84" s="20">
        <v>54</v>
      </c>
      <c r="B84" s="18" t="s">
        <v>47</v>
      </c>
      <c r="C84" s="30" t="s">
        <v>80</v>
      </c>
      <c r="D84" s="5">
        <v>18376582.030000001</v>
      </c>
      <c r="E84" s="56">
        <v>12000000</v>
      </c>
      <c r="F84" s="47">
        <f t="shared" si="14"/>
        <v>65.300500280247164</v>
      </c>
      <c r="G84" s="12" t="s">
        <v>7</v>
      </c>
      <c r="H84" s="6"/>
    </row>
    <row r="85" spans="1:10" ht="42" customHeight="1" x14ac:dyDescent="0.25">
      <c r="A85" s="20">
        <v>55</v>
      </c>
      <c r="B85" s="18" t="s">
        <v>48</v>
      </c>
      <c r="C85" s="30" t="s">
        <v>81</v>
      </c>
      <c r="D85" s="5">
        <v>17110977.550000001</v>
      </c>
      <c r="E85" s="25">
        <v>11000000</v>
      </c>
      <c r="F85" s="47">
        <f t="shared" si="14"/>
        <v>64.286216073026168</v>
      </c>
      <c r="G85" s="12" t="s">
        <v>7</v>
      </c>
      <c r="H85" s="6"/>
    </row>
    <row r="86" spans="1:10" ht="20.25" customHeight="1" x14ac:dyDescent="0.25">
      <c r="A86" s="13">
        <v>56</v>
      </c>
      <c r="B86" s="80" t="s">
        <v>11</v>
      </c>
      <c r="C86" s="81"/>
      <c r="D86" s="14">
        <f>SUM(D82:D85)</f>
        <v>76365278.310000002</v>
      </c>
      <c r="E86" s="14">
        <f>SUM(E82:E85)</f>
        <v>49868530</v>
      </c>
      <c r="F86" s="48">
        <f t="shared" si="14"/>
        <v>65.302623264937068</v>
      </c>
      <c r="G86" s="15" t="s">
        <v>89</v>
      </c>
      <c r="H86" s="6"/>
    </row>
    <row r="87" spans="1:10" ht="42.75" customHeight="1" x14ac:dyDescent="0.25">
      <c r="A87" s="65" t="s">
        <v>49</v>
      </c>
      <c r="B87" s="65"/>
      <c r="C87" s="65"/>
      <c r="D87" s="65"/>
      <c r="E87" s="65"/>
      <c r="F87" s="65"/>
      <c r="G87" s="65"/>
      <c r="H87" s="7"/>
    </row>
    <row r="88" spans="1:10" ht="72.75" customHeight="1" x14ac:dyDescent="0.25">
      <c r="A88" s="3">
        <v>57</v>
      </c>
      <c r="B88" s="4" t="s">
        <v>97</v>
      </c>
      <c r="C88" s="30" t="s">
        <v>82</v>
      </c>
      <c r="D88" s="37">
        <v>90000</v>
      </c>
      <c r="E88" s="37">
        <v>84800</v>
      </c>
      <c r="F88" s="47">
        <f t="shared" ref="F88:F96" si="15">+E88/D88*100</f>
        <v>94.222222222222214</v>
      </c>
      <c r="G88" s="12" t="s">
        <v>7</v>
      </c>
      <c r="H88" s="7"/>
    </row>
    <row r="89" spans="1:10" ht="121.5" customHeight="1" x14ac:dyDescent="0.25">
      <c r="A89" s="3">
        <v>58</v>
      </c>
      <c r="B89" s="4" t="s">
        <v>50</v>
      </c>
      <c r="C89" s="30" t="s">
        <v>83</v>
      </c>
      <c r="D89" s="37">
        <v>31000</v>
      </c>
      <c r="E89" s="25">
        <v>30800</v>
      </c>
      <c r="F89" s="47">
        <f t="shared" si="15"/>
        <v>99.354838709677423</v>
      </c>
      <c r="G89" s="12" t="s">
        <v>7</v>
      </c>
      <c r="H89" s="7"/>
    </row>
    <row r="90" spans="1:10" ht="79.5" customHeight="1" x14ac:dyDescent="0.25">
      <c r="A90" s="3">
        <v>59</v>
      </c>
      <c r="B90" s="23" t="s">
        <v>98</v>
      </c>
      <c r="C90" s="32" t="s">
        <v>84</v>
      </c>
      <c r="D90" s="37">
        <v>10000</v>
      </c>
      <c r="E90" s="5">
        <v>0</v>
      </c>
      <c r="F90" s="47">
        <f t="shared" si="15"/>
        <v>0</v>
      </c>
      <c r="G90" s="12" t="s">
        <v>7</v>
      </c>
      <c r="H90" s="7"/>
    </row>
    <row r="91" spans="1:10" ht="68.25" customHeight="1" x14ac:dyDescent="0.25">
      <c r="A91" s="3">
        <v>60</v>
      </c>
      <c r="B91" s="4" t="s">
        <v>99</v>
      </c>
      <c r="C91" s="30" t="s">
        <v>83</v>
      </c>
      <c r="D91" s="37">
        <v>8000</v>
      </c>
      <c r="E91" s="5">
        <v>0</v>
      </c>
      <c r="F91" s="47">
        <f t="shared" si="15"/>
        <v>0</v>
      </c>
      <c r="G91" s="12" t="s">
        <v>7</v>
      </c>
      <c r="H91" s="7"/>
    </row>
    <row r="92" spans="1:10" ht="25.5" customHeight="1" x14ac:dyDescent="0.25">
      <c r="A92" s="13">
        <v>61</v>
      </c>
      <c r="B92" s="80" t="s">
        <v>11</v>
      </c>
      <c r="C92" s="81"/>
      <c r="D92" s="14">
        <f>SUM(D88:D91)</f>
        <v>139000</v>
      </c>
      <c r="E92" s="14">
        <f t="shared" ref="E92" si="16">SUM(E88:E91)</f>
        <v>115600</v>
      </c>
      <c r="F92" s="48">
        <f t="shared" si="15"/>
        <v>83.165467625899282</v>
      </c>
      <c r="G92" s="15" t="s">
        <v>89</v>
      </c>
      <c r="H92" s="7"/>
    </row>
    <row r="93" spans="1:10" ht="29.25" customHeight="1" x14ac:dyDescent="0.25">
      <c r="A93" s="13">
        <v>62</v>
      </c>
      <c r="B93" s="80" t="s">
        <v>120</v>
      </c>
      <c r="C93" s="81"/>
      <c r="D93" s="27">
        <f>+D18+D22+D31+D40+D51+D56+D67+D78+D86+D92</f>
        <v>84985958.840000004</v>
      </c>
      <c r="E93" s="14">
        <f>+E18+E22+E31+E40+E51+E56+E67+E78+E86+E92</f>
        <v>54301077.769999996</v>
      </c>
      <c r="F93" s="48">
        <f t="shared" si="15"/>
        <v>63.894175592265391</v>
      </c>
      <c r="G93" s="24" t="s">
        <v>89</v>
      </c>
      <c r="H93" s="6"/>
      <c r="J93" s="1">
        <f>D18-D17+D22+D31-D30-D29+D40+D51-D50-D46+D56+D67+D78+D92</f>
        <v>6188244.3699999992</v>
      </c>
    </row>
    <row r="94" spans="1:10" x14ac:dyDescent="0.25">
      <c r="A94" s="13">
        <v>63</v>
      </c>
      <c r="B94" s="80" t="s">
        <v>112</v>
      </c>
      <c r="C94" s="81"/>
      <c r="D94" s="27">
        <v>0</v>
      </c>
      <c r="E94" s="14">
        <v>0</v>
      </c>
      <c r="F94" s="48">
        <v>0</v>
      </c>
      <c r="G94" s="24" t="s">
        <v>89</v>
      </c>
      <c r="H94" s="53"/>
      <c r="J94" s="1">
        <f>E18-E17+E22+E31-E29+E40+E51-E46-E50+E56+E67+E92-E30</f>
        <v>3236424.7499999995</v>
      </c>
    </row>
    <row r="95" spans="1:10" x14ac:dyDescent="0.25">
      <c r="A95" s="13">
        <v>63</v>
      </c>
      <c r="B95" s="80" t="s">
        <v>51</v>
      </c>
      <c r="C95" s="81"/>
      <c r="D95" s="27">
        <f>+D29+8818600</f>
        <v>9762036.1600000001</v>
      </c>
      <c r="E95" s="14">
        <f>+E29+3368530</f>
        <v>3727550.12</v>
      </c>
      <c r="F95" s="48">
        <f t="shared" si="15"/>
        <v>38.184145796075398</v>
      </c>
      <c r="G95" s="24" t="s">
        <v>89</v>
      </c>
      <c r="H95" s="7"/>
    </row>
    <row r="96" spans="1:10" x14ac:dyDescent="0.25">
      <c r="A96" s="13">
        <v>64</v>
      </c>
      <c r="B96" s="80" t="s">
        <v>52</v>
      </c>
      <c r="C96" s="81"/>
      <c r="D96" s="27">
        <f>+D93-D95-D94</f>
        <v>75223922.680000007</v>
      </c>
      <c r="E96" s="14">
        <f>+E93-E95</f>
        <v>50573527.649999999</v>
      </c>
      <c r="F96" s="48">
        <f t="shared" si="15"/>
        <v>67.230643986937579</v>
      </c>
      <c r="G96" s="24" t="s">
        <v>89</v>
      </c>
      <c r="H96" s="7"/>
    </row>
    <row r="97" spans="1:6" x14ac:dyDescent="0.3">
      <c r="A97" s="2"/>
      <c r="D97" s="1"/>
      <c r="E97" s="1"/>
      <c r="F97" s="1"/>
    </row>
    <row r="98" spans="1:6" x14ac:dyDescent="0.3">
      <c r="D98" s="1"/>
      <c r="E98" s="1"/>
      <c r="F98" s="1"/>
    </row>
    <row r="100" spans="1:6" x14ac:dyDescent="0.3">
      <c r="D100" s="1"/>
      <c r="E100" s="1"/>
      <c r="F100" s="1"/>
    </row>
  </sheetData>
  <mergeCells count="31">
    <mergeCell ref="B93:C93"/>
    <mergeCell ref="B95:C95"/>
    <mergeCell ref="B96:C96"/>
    <mergeCell ref="B78:C78"/>
    <mergeCell ref="A80:G80"/>
    <mergeCell ref="B86:C86"/>
    <mergeCell ref="B92:C92"/>
    <mergeCell ref="B94:C94"/>
    <mergeCell ref="B18:C18"/>
    <mergeCell ref="B22:C22"/>
    <mergeCell ref="B31:C31"/>
    <mergeCell ref="B40:C40"/>
    <mergeCell ref="B51:C51"/>
    <mergeCell ref="A9:G9"/>
    <mergeCell ref="A2:G2"/>
    <mergeCell ref="A3:G3"/>
    <mergeCell ref="A5:G5"/>
    <mergeCell ref="H3:H5"/>
    <mergeCell ref="A8:G8"/>
    <mergeCell ref="A4:G4"/>
    <mergeCell ref="A73:G73"/>
    <mergeCell ref="A81:G81"/>
    <mergeCell ref="A87:G87"/>
    <mergeCell ref="A20:G20"/>
    <mergeCell ref="A23:G23"/>
    <mergeCell ref="A35:G35"/>
    <mergeCell ref="A41:G41"/>
    <mergeCell ref="A58:G58"/>
    <mergeCell ref="A52:G52"/>
    <mergeCell ref="B56:C56"/>
    <mergeCell ref="B67:C67"/>
  </mergeCells>
  <pageMargins left="0.51181102362204722" right="0.51181102362204722" top="0.55118110236220474" bottom="0.55118110236220474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СЭР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Руководитель</cp:lastModifiedBy>
  <cp:lastPrinted>2022-10-20T07:25:22Z</cp:lastPrinted>
  <dcterms:created xsi:type="dcterms:W3CDTF">2018-05-03T07:28:15Z</dcterms:created>
  <dcterms:modified xsi:type="dcterms:W3CDTF">2022-10-20T07:25:32Z</dcterms:modified>
</cp:coreProperties>
</file>