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60" windowHeight="9285" activeTab="0"/>
  </bookViews>
  <sheets>
    <sheet name="Лист1" sheetId="1" r:id="rId1"/>
  </sheets>
  <definedNames>
    <definedName name="_xlnm.Print_Area" localSheetId="0">'Лист1'!$A$1:$H$223</definedName>
  </definedNames>
  <calcPr fullCalcOnLoad="1"/>
</workbook>
</file>

<file path=xl/sharedStrings.xml><?xml version="1.0" encoding="utf-8"?>
<sst xmlns="http://schemas.openxmlformats.org/spreadsheetml/2006/main" count="871" uniqueCount="200">
  <si>
    <t>Наименование</t>
  </si>
  <si>
    <t>Раздел</t>
  </si>
  <si>
    <t>Под-раз-дел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</si>
  <si>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</si>
  <si>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</si>
  <si>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</si>
  <si>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</si>
  <si>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</si>
  <si>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</si>
  <si>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</si>
  <si>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</si>
  <si>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</si>
  <si>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</si>
  <si>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</si>
  <si>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</si>
  <si>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</si>
  <si>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</si>
  <si>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</si>
  <si>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</si>
  <si>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</si>
  <si>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</si>
  <si>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</si>
  <si>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</si>
  <si>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</si>
  <si>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</si>
  <si>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</si>
  <si>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</si>
  <si>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</si>
  <si>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</si>
  <si>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</si>
  <si>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</si>
  <si>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</si>
  <si>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</si>
  <si>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</si>
  <si>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</si>
  <si>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</si>
  <si>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</si>
  <si>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</si>
  <si>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</si>
  <si>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</si>
  <si>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</si>
  <si>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</si>
  <si>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</si>
  <si>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</si>
  <si>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</si>
  <si>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</si>
  <si>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</si>
  <si>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</si>
  <si>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</si>
  <si>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</si>
  <si>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</si>
  <si>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</si>
  <si>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</si>
  <si>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</si>
  <si>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</si>
  <si>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</si>
  <si>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</si>
  <si>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</si>
  <si>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</si>
  <si>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</si>
  <si>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</si>
  <si>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</si>
  <si>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</si>
  <si>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</si>
  <si>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</si>
  <si>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</si>
  <si>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</si>
  <si>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</si>
  <si>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</si>
  <si>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</si>
  <si>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</si>
  <si>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</si>
  <si>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</si>
  <si>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</si>
  <si>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Содержание и обеспечение деятельности органов местного самоуправления</t>
  </si>
  <si>
    <t>Другие направления расходов</t>
  </si>
  <si>
    <t>Межбюджетные трансферты</t>
  </si>
  <si>
    <t>Прочие мероприятия</t>
  </si>
  <si>
    <t>Публичные нормативные обязательства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</si>
  <si>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</si>
  <si>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</si>
  <si>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</si>
  <si>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</si>
  <si>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</si>
  <si>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</si>
  <si>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</si>
  <si>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</si>
  <si>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</si>
  <si>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</si>
  <si>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</si>
  <si>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</si>
  <si>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</si>
  <si>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</si>
  <si>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</si>
  <si>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</si>
  <si>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</si>
  <si>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</si>
  <si>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</si>
  <si>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</si>
  <si>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</si>
  <si>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Обеспечение проведения выборов  референдумов</t>
  </si>
  <si>
    <t>Проведение выборов</t>
  </si>
  <si>
    <t>Проведение выборов в представительные органы муниципального образования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</si>
  <si>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</si>
  <si>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</si>
  <si>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</si>
  <si>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</si>
  <si>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</si>
  <si>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</si>
  <si>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</si>
  <si>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НАЦИОНАЛЬНАЯ ОБОРОНА</t>
  </si>
  <si>
    <t>Мобилизациционная и вневойсковая подготовка</t>
  </si>
  <si>
    <t>Расходы на закупки,связанные с частичной мобилизацией</t>
  </si>
  <si>
    <t>Прочая закупка товаров,работ и услуг</t>
  </si>
  <si>
    <t>Расходы местного бюджета за 1 квартал 2023 г.</t>
  </si>
  <si>
    <t>Приложение № 2</t>
  </si>
  <si>
    <t>Целевая статья</t>
  </si>
  <si>
    <t>80001</t>
  </si>
  <si>
    <t>8000100001</t>
  </si>
  <si>
    <t>810</t>
  </si>
  <si>
    <t>81001</t>
  </si>
  <si>
    <t>8100100002</t>
  </si>
  <si>
    <t>830</t>
  </si>
  <si>
    <t>83001</t>
  </si>
  <si>
    <t>8300100004</t>
  </si>
  <si>
    <t>8300178690</t>
  </si>
  <si>
    <t>8300178700</t>
  </si>
  <si>
    <t>8300178791</t>
  </si>
  <si>
    <t>8300178792</t>
  </si>
  <si>
    <t>8300178793</t>
  </si>
  <si>
    <t>103</t>
  </si>
  <si>
    <t>10301</t>
  </si>
  <si>
    <t>1030100099</t>
  </si>
  <si>
    <t>820</t>
  </si>
  <si>
    <t>82001</t>
  </si>
  <si>
    <t>8200100003</t>
  </si>
  <si>
    <t>840</t>
  </si>
  <si>
    <t>84099</t>
  </si>
  <si>
    <t>8409900005</t>
  </si>
  <si>
    <t>900</t>
  </si>
  <si>
    <t>90099</t>
  </si>
  <si>
    <t>9009900006</t>
  </si>
  <si>
    <t>890</t>
  </si>
  <si>
    <t>89099</t>
  </si>
  <si>
    <t>8909900099</t>
  </si>
  <si>
    <t>104</t>
  </si>
  <si>
    <t>10499</t>
  </si>
  <si>
    <t>1049900027</t>
  </si>
  <si>
    <t>105</t>
  </si>
  <si>
    <t>10599</t>
  </si>
  <si>
    <t>1059900028</t>
  </si>
  <si>
    <t xml:space="preserve">106 </t>
  </si>
  <si>
    <t>10699</t>
  </si>
  <si>
    <t>1069900026</t>
  </si>
  <si>
    <t>850</t>
  </si>
  <si>
    <t>85099</t>
  </si>
  <si>
    <t>8509900099</t>
  </si>
  <si>
    <t>108</t>
  </si>
  <si>
    <t>10899</t>
  </si>
  <si>
    <t>1089900030</t>
  </si>
  <si>
    <t>860</t>
  </si>
  <si>
    <t>86099</t>
  </si>
  <si>
    <t>8609900021</t>
  </si>
  <si>
    <t>8609900022</t>
  </si>
  <si>
    <t>910</t>
  </si>
  <si>
    <t>91099</t>
  </si>
  <si>
    <t>9109978620</t>
  </si>
  <si>
    <t xml:space="preserve">101 </t>
  </si>
  <si>
    <t>10199</t>
  </si>
  <si>
    <t>1019900025</t>
  </si>
  <si>
    <t>1019900031</t>
  </si>
  <si>
    <t>1019900099</t>
  </si>
  <si>
    <t xml:space="preserve">107 </t>
  </si>
  <si>
    <t>10799</t>
  </si>
  <si>
    <t>1079900023</t>
  </si>
  <si>
    <t>101</t>
  </si>
  <si>
    <t>102</t>
  </si>
  <si>
    <t>10299</t>
  </si>
  <si>
    <t>1029900024</t>
  </si>
  <si>
    <t>1079900024</t>
  </si>
  <si>
    <t>8909900023</t>
  </si>
  <si>
    <t>1029900023</t>
  </si>
  <si>
    <t>990</t>
  </si>
  <si>
    <t>99000</t>
  </si>
  <si>
    <t>9900000099</t>
  </si>
  <si>
    <t>89002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</si>
  <si>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</si>
  <si>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</si>
  <si>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</si>
  <si>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</si>
  <si>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</si>
  <si>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</si>
  <si>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</si>
  <si>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</si>
  <si>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100</t>
  </si>
  <si>
    <t>Вид расходов</t>
  </si>
  <si>
    <t>300</t>
  </si>
  <si>
    <t>200</t>
  </si>
  <si>
    <t>600</t>
  </si>
  <si>
    <t>к Постановлению администрации МО ГО "Новая Земля" Об утверждении отчета об исполнении местного бюджета МО ГО "Новая Земля" за I квартал 2023 года" от 17 августа 2023 г. № 33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</si>
</sst>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173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165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173" fontId="66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center" vertical="center"/>
    </xf>
    <xf numFmtId="173" fontId="65" fillId="35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7" fontId="15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5" fillId="35" borderId="10" xfId="0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left" vertical="center"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49" fontId="15" fillId="34" borderId="16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49" fontId="15" fillId="34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left" vertical="center"/>
    </xf>
    <xf numFmtId="49" fontId="65" fillId="34" borderId="10" xfId="0" applyNumberFormat="1" applyFont="1" applyFill="1" applyBorder="1" applyAlignment="1">
      <alignment horizontal="left" vertical="center"/>
    </xf>
    <xf numFmtId="49" fontId="66" fillId="34" borderId="10" xfId="0" applyNumberFormat="1" applyFont="1" applyFill="1" applyBorder="1" applyAlignment="1">
      <alignment horizontal="left" vertical="center"/>
    </xf>
    <xf numFmtId="49" fontId="65" fillId="35" borderId="10" xfId="0" applyNumberFormat="1" applyFont="1" applyFill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view="pageBreakPreview" zoomScale="75" zoomScaleNormal="75" zoomScaleSheetLayoutView="75" zoomScalePageLayoutView="0" workbookViewId="0" topLeftCell="A1">
      <selection activeCell="G113" sqref="G113"/>
    </sheetView>
  </sheetViews>
  <sheetFormatPr defaultColWidth="9.140625" defaultRowHeight="12.75"/>
  <cols>
    <col min="1" max="1" width="88.28125" style="3" customWidth="1"/>
    <col min="2" max="2" width="4.57421875" style="3" customWidth="1"/>
    <col min="3" max="3" width="4.7109375" style="3" customWidth="1"/>
    <col min="4" max="4" width="14.28125" style="3" customWidth="1"/>
    <col min="5" max="5" width="5.140625" style="3" customWidth="1"/>
    <col min="6" max="6" width="22.57421875" style="3" customWidth="1"/>
    <col min="7" max="7" width="19.8515625" style="3" customWidth="1"/>
    <col min="8" max="8" width="10.8515625" style="3" customWidth="1"/>
    <col min="9" max="9" width="17.8515625" style="0" customWidth="1"/>
    <col min="10" max="10" width="18.8515625" style="0" customWidth="1"/>
    <col min="11" max="11" width="21.57421875" style="0" customWidth="1"/>
    <col min="12" max="12" width="16.421875" style="0" customWidth="1"/>
  </cols>
  <sheetData>
    <row r="1" spans="3:8" ht="15.75">
      <c r="C1" s="103"/>
      <c r="D1" s="103"/>
      <c r="E1" s="103"/>
      <c r="F1" s="104"/>
      <c r="G1" s="104"/>
      <c r="H1" s="104"/>
    </row>
    <row r="2" spans="1:8" ht="15.75">
      <c r="A2" s="39"/>
      <c r="B2" s="39"/>
      <c r="C2" s="105" t="s">
        <v>115</v>
      </c>
      <c r="D2" s="105"/>
      <c r="E2" s="105"/>
      <c r="F2" s="105"/>
      <c r="G2" s="105"/>
      <c r="H2" s="105"/>
    </row>
    <row r="3" spans="1:8" ht="15.75" customHeight="1">
      <c r="A3" s="39"/>
      <c r="B3" s="39"/>
      <c r="C3" s="106" t="s">
        <v>199</v>
      </c>
      <c r="D3" s="106"/>
      <c r="E3" s="106"/>
      <c r="F3" s="106"/>
      <c r="G3" s="106"/>
      <c r="H3" s="106"/>
    </row>
    <row r="4" spans="1:8" ht="15.75" customHeight="1">
      <c r="A4" s="39"/>
      <c r="B4" s="39"/>
      <c r="C4" s="106"/>
      <c r="D4" s="106"/>
      <c r="E4" s="106"/>
      <c r="F4" s="106"/>
      <c r="G4" s="106"/>
      <c r="H4" s="106"/>
    </row>
    <row r="5" spans="1:8" ht="15.75" customHeight="1">
      <c r="A5" s="39"/>
      <c r="B5" s="39"/>
      <c r="C5" s="106"/>
      <c r="D5" s="106"/>
      <c r="E5" s="106"/>
      <c r="F5" s="106"/>
      <c r="G5" s="106"/>
      <c r="H5" s="106"/>
    </row>
    <row r="6" spans="1:8" ht="15.75" customHeight="1">
      <c r="A6" s="39"/>
      <c r="B6" s="40"/>
      <c r="C6" s="106"/>
      <c r="D6" s="106"/>
      <c r="E6" s="106"/>
      <c r="F6" s="106"/>
      <c r="G6" s="106"/>
      <c r="H6" s="106"/>
    </row>
    <row r="7" spans="1:8" ht="15" customHeight="1">
      <c r="A7" s="39"/>
      <c r="B7" s="39"/>
      <c r="C7" s="106"/>
      <c r="D7" s="106"/>
      <c r="E7" s="106"/>
      <c r="F7" s="106"/>
      <c r="G7" s="106"/>
      <c r="H7" s="106"/>
    </row>
    <row r="8" spans="1:8" ht="63" customHeight="1">
      <c r="A8" s="102" t="s">
        <v>114</v>
      </c>
      <c r="B8" s="102"/>
      <c r="C8" s="102"/>
      <c r="D8" s="102"/>
      <c r="E8" s="102"/>
      <c r="F8" s="102"/>
      <c r="G8" s="102"/>
      <c r="H8" s="102"/>
    </row>
    <row r="9" spans="1:8" ht="23.25" customHeight="1">
      <c r="A9" s="39"/>
      <c r="B9" s="39"/>
      <c r="C9" s="39"/>
      <c r="D9" s="39"/>
      <c r="E9" s="39"/>
      <c r="F9" s="39"/>
      <c r="G9" s="39"/>
      <c r="H9" s="39"/>
    </row>
    <row r="10" spans="1:8" ht="26.25" customHeight="1">
      <c r="A10" s="108" t="s">
        <v>0</v>
      </c>
      <c r="B10" s="95" t="s">
        <v>1</v>
      </c>
      <c r="C10" s="95" t="s">
        <v>2</v>
      </c>
      <c r="D10" s="95" t="s">
        <v>116</v>
      </c>
      <c r="E10" s="100" t="s">
        <v>195</v>
      </c>
      <c r="F10" s="110" t="s">
        <v>42</v>
      </c>
      <c r="G10" s="110" t="s">
        <v>42</v>
      </c>
      <c r="H10" s="110" t="s">
        <v>42</v>
      </c>
    </row>
    <row r="11" spans="1:8" ht="35.25" customHeight="1">
      <c r="A11" s="109"/>
      <c r="B11" s="96"/>
      <c r="C11" s="96"/>
      <c r="D11" s="96"/>
      <c r="E11" s="101"/>
      <c r="F11" s="111"/>
      <c r="G11" s="111"/>
      <c r="H11" s="111"/>
    </row>
    <row r="12" spans="1:8" s="1" customFormat="1" ht="15.75">
      <c r="A12" s="67">
        <v>1</v>
      </c>
      <c r="B12" s="41">
        <v>2</v>
      </c>
      <c r="C12" s="41">
        <v>3</v>
      </c>
      <c r="D12" s="41">
        <v>4</v>
      </c>
      <c r="E12" s="94"/>
      <c r="F12" s="42">
        <v>6</v>
      </c>
      <c r="G12" s="42">
        <v>6</v>
      </c>
      <c r="H12" s="42">
        <v>6</v>
      </c>
    </row>
    <row r="13" spans="1:8" s="25" customFormat="1" ht="22.5" customHeight="1">
      <c r="A13" s="68" t="s">
        <v>3</v>
      </c>
      <c r="B13" s="43" t="s">
        <v>4</v>
      </c>
      <c r="C13" s="43" t="s">
        <v>38</v>
      </c>
      <c r="D13" s="43"/>
      <c r="E13" s="43"/>
      <c r="F13" s="44">
        <f>F14+F19+F26+F51+F63+F58</f>
        <v>62050837.07000001</v>
      </c>
      <c r="G13" s="44">
        <f>G14+G19+G26+G51+G63+G58</f>
        <v>10281350.22</v>
      </c>
      <c r="H13" s="44">
        <f>+G13/F13*100</f>
        <v>16.56923694421968</v>
      </c>
    </row>
    <row r="14" spans="1:8" s="2" customFormat="1" ht="35.25" customHeight="1">
      <c r="A14" s="15" t="s">
        <v>39</v>
      </c>
      <c r="B14" s="16" t="s">
        <v>4</v>
      </c>
      <c r="C14" s="16" t="s">
        <v>5</v>
      </c>
      <c r="D14" s="16"/>
      <c r="E14" s="16"/>
      <c r="F14" s="33">
        <f>F17</f>
        <v>4503728.31</v>
      </c>
      <c r="G14" s="33">
        <f>G17</f>
        <v>1008535.25</v>
      </c>
      <c r="H14" s="19"/>
    </row>
    <row r="15" spans="1:8" s="2" customFormat="1" ht="21" customHeight="1">
      <c r="A15" s="15" t="s">
        <v>79</v>
      </c>
      <c r="B15" s="16" t="s">
        <v>4</v>
      </c>
      <c r="C15" s="16" t="s">
        <v>5</v>
      </c>
      <c r="D15" s="87" t="s">
        <v>54</v>
      </c>
      <c r="E15" s="87"/>
      <c r="F15" s="33">
        <f aca="true" t="shared" si="0" ref="F15:G17">F16</f>
        <v>4503728.31</v>
      </c>
      <c r="G15" s="33">
        <f t="shared" si="0"/>
        <v>1008535.25</v>
      </c>
      <c r="H15" s="33"/>
    </row>
    <row r="16" spans="1:8" s="2" customFormat="1" ht="21.75" customHeight="1">
      <c r="A16" s="69" t="s">
        <v>74</v>
      </c>
      <c r="B16" s="45" t="s">
        <v>4</v>
      </c>
      <c r="C16" s="45" t="s">
        <v>5</v>
      </c>
      <c r="D16" s="88" t="s">
        <v>117</v>
      </c>
      <c r="E16" s="88"/>
      <c r="F16" s="46">
        <f t="shared" si="0"/>
        <v>4503728.31</v>
      </c>
      <c r="G16" s="46">
        <f t="shared" si="0"/>
        <v>1008535.25</v>
      </c>
      <c r="H16" s="46"/>
    </row>
    <row r="17" spans="1:8" s="2" customFormat="1" ht="20.25" customHeight="1">
      <c r="A17" s="69" t="s">
        <v>60</v>
      </c>
      <c r="B17" s="45" t="s">
        <v>4</v>
      </c>
      <c r="C17" s="45" t="s">
        <v>5</v>
      </c>
      <c r="D17" s="88" t="s">
        <v>118</v>
      </c>
      <c r="E17" s="88"/>
      <c r="F17" s="46">
        <f t="shared" si="0"/>
        <v>4503728.31</v>
      </c>
      <c r="G17" s="46">
        <f t="shared" si="0"/>
        <v>1008535.25</v>
      </c>
      <c r="H17" s="46"/>
    </row>
    <row r="18" spans="1:11" s="2" customFormat="1" ht="49.5">
      <c r="A18" s="70" t="s">
        <v>53</v>
      </c>
      <c r="B18" s="47" t="s">
        <v>4</v>
      </c>
      <c r="C18" s="47" t="s">
        <v>5</v>
      </c>
      <c r="D18" s="88" t="s">
        <v>118</v>
      </c>
      <c r="E18" s="88" t="s">
        <v>194</v>
      </c>
      <c r="F18" s="46">
        <v>4503728.31</v>
      </c>
      <c r="G18" s="46">
        <v>1008535.25</v>
      </c>
      <c r="H18" s="46"/>
      <c r="I18" s="6"/>
      <c r="J18" s="7"/>
      <c r="K18" s="7"/>
    </row>
    <row r="19" spans="1:11" s="3" customFormat="1" ht="57" customHeight="1">
      <c r="A19" s="15" t="s">
        <v>6</v>
      </c>
      <c r="B19" s="16" t="s">
        <v>4</v>
      </c>
      <c r="C19" s="16" t="s">
        <v>7</v>
      </c>
      <c r="D19" s="87"/>
      <c r="E19" s="87"/>
      <c r="F19" s="33">
        <f>F22</f>
        <v>6545115.85</v>
      </c>
      <c r="G19" s="33">
        <f>G22</f>
        <v>896466.1399999999</v>
      </c>
      <c r="H19" s="33">
        <f>+G19/F19*100</f>
        <v>13.69671921086011</v>
      </c>
      <c r="I19" s="8"/>
      <c r="J19" s="9"/>
      <c r="K19" s="9"/>
    </row>
    <row r="20" spans="1:11" s="3" customFormat="1" ht="24.75" customHeight="1">
      <c r="A20" s="15" t="s">
        <v>80</v>
      </c>
      <c r="B20" s="16" t="s">
        <v>4</v>
      </c>
      <c r="C20" s="16" t="s">
        <v>7</v>
      </c>
      <c r="D20" s="87" t="s">
        <v>119</v>
      </c>
      <c r="E20" s="87"/>
      <c r="F20" s="33">
        <f>F21</f>
        <v>6545115.85</v>
      </c>
      <c r="G20" s="33">
        <f>G21</f>
        <v>896466.1399999999</v>
      </c>
      <c r="H20" s="33"/>
      <c r="I20" s="8"/>
      <c r="J20" s="9"/>
      <c r="K20" s="9"/>
    </row>
    <row r="21" spans="1:11" s="3" customFormat="1" ht="18.75">
      <c r="A21" s="69" t="s">
        <v>74</v>
      </c>
      <c r="B21" s="45" t="s">
        <v>4</v>
      </c>
      <c r="C21" s="45" t="s">
        <v>7</v>
      </c>
      <c r="D21" s="88" t="s">
        <v>120</v>
      </c>
      <c r="E21" s="88"/>
      <c r="F21" s="46">
        <f>F22</f>
        <v>6545115.85</v>
      </c>
      <c r="G21" s="46">
        <f>G22</f>
        <v>896466.1399999999</v>
      </c>
      <c r="H21" s="46"/>
      <c r="I21" s="8"/>
      <c r="J21" s="9"/>
      <c r="K21" s="9"/>
    </row>
    <row r="22" spans="1:11" ht="21.75" customHeight="1">
      <c r="A22" s="69" t="s">
        <v>83</v>
      </c>
      <c r="B22" s="45" t="s">
        <v>4</v>
      </c>
      <c r="C22" s="45" t="s">
        <v>7</v>
      </c>
      <c r="D22" s="88" t="s">
        <v>121</v>
      </c>
      <c r="E22" s="88"/>
      <c r="F22" s="46">
        <f>SUM(F23:F25)</f>
        <v>6545115.85</v>
      </c>
      <c r="G22" s="46">
        <f>SUM(G23:G25)</f>
        <v>896466.1399999999</v>
      </c>
      <c r="H22" s="46"/>
      <c r="J22" s="10"/>
      <c r="K22" s="10"/>
    </row>
    <row r="23" spans="1:8" s="26" customFormat="1" ht="51" customHeight="1">
      <c r="A23" s="71" t="s">
        <v>53</v>
      </c>
      <c r="B23" s="48" t="s">
        <v>4</v>
      </c>
      <c r="C23" s="48" t="s">
        <v>7</v>
      </c>
      <c r="D23" s="89" t="s">
        <v>121</v>
      </c>
      <c r="E23" s="89" t="s">
        <v>194</v>
      </c>
      <c r="F23" s="46">
        <v>5381900.29</v>
      </c>
      <c r="G23" s="46">
        <v>688017.45</v>
      </c>
      <c r="H23" s="46"/>
    </row>
    <row r="24" spans="1:8" s="26" customFormat="1" ht="33">
      <c r="A24" s="71" t="s">
        <v>58</v>
      </c>
      <c r="B24" s="48" t="s">
        <v>4</v>
      </c>
      <c r="C24" s="48" t="s">
        <v>7</v>
      </c>
      <c r="D24" s="89" t="s">
        <v>121</v>
      </c>
      <c r="E24" s="89" t="s">
        <v>197</v>
      </c>
      <c r="F24" s="46">
        <v>1162215.56</v>
      </c>
      <c r="G24" s="46">
        <v>208448.69</v>
      </c>
      <c r="H24" s="46"/>
    </row>
    <row r="25" spans="1:8" s="26" customFormat="1" ht="16.5">
      <c r="A25" s="71" t="s">
        <v>55</v>
      </c>
      <c r="B25" s="48" t="s">
        <v>4</v>
      </c>
      <c r="C25" s="48" t="s">
        <v>7</v>
      </c>
      <c r="D25" s="89" t="s">
        <v>121</v>
      </c>
      <c r="E25" s="89" t="s">
        <v>54</v>
      </c>
      <c r="F25" s="46">
        <v>1000</v>
      </c>
      <c r="G25" s="46">
        <v>0</v>
      </c>
      <c r="H25" s="46">
        <f>+G25/F25*100</f>
        <v>0</v>
      </c>
    </row>
    <row r="26" spans="1:8" s="3" customFormat="1" ht="51.75" customHeight="1">
      <c r="A26" s="15" t="s">
        <v>8</v>
      </c>
      <c r="B26" s="16" t="s">
        <v>4</v>
      </c>
      <c r="C26" s="16" t="s">
        <v>9</v>
      </c>
      <c r="D26" s="87"/>
      <c r="E26" s="87"/>
      <c r="F26" s="33">
        <f>F29+F36+F47+F41+F38+F34+F44</f>
        <v>44556132.14000001</v>
      </c>
      <c r="G26" s="33">
        <f>G29+G36+G47+G41+G38+G34+G44</f>
        <v>8376348.83</v>
      </c>
      <c r="H26" s="33">
        <f>+G26/F26*100</f>
        <v>18.799542122912825</v>
      </c>
    </row>
    <row r="27" spans="1:8" s="3" customFormat="1" ht="19.5" customHeight="1">
      <c r="A27" s="15" t="s">
        <v>82</v>
      </c>
      <c r="B27" s="16" t="s">
        <v>4</v>
      </c>
      <c r="C27" s="16" t="s">
        <v>9</v>
      </c>
      <c r="D27" s="87" t="s">
        <v>122</v>
      </c>
      <c r="E27" s="87"/>
      <c r="F27" s="17">
        <f>F28</f>
        <v>44507132.14000001</v>
      </c>
      <c r="G27" s="17">
        <f>G28</f>
        <v>8342498.83</v>
      </c>
      <c r="H27" s="17">
        <f>+G27/F27*100</f>
        <v>18.744184198968696</v>
      </c>
    </row>
    <row r="28" spans="1:8" s="3" customFormat="1" ht="20.25" customHeight="1">
      <c r="A28" s="69" t="s">
        <v>74</v>
      </c>
      <c r="B28" s="45" t="s">
        <v>4</v>
      </c>
      <c r="C28" s="45" t="s">
        <v>9</v>
      </c>
      <c r="D28" s="88" t="s">
        <v>123</v>
      </c>
      <c r="E28" s="88"/>
      <c r="F28" s="49">
        <f>F29+F34+F36+F38+F41+F44</f>
        <v>44507132.14000001</v>
      </c>
      <c r="G28" s="49">
        <f>G29+G34+G36+G38+G41+G44</f>
        <v>8342498.83</v>
      </c>
      <c r="H28" s="49"/>
    </row>
    <row r="29" spans="1:8" ht="21" customHeight="1">
      <c r="A29" s="69" t="s">
        <v>72</v>
      </c>
      <c r="B29" s="45" t="s">
        <v>4</v>
      </c>
      <c r="C29" s="45" t="s">
        <v>9</v>
      </c>
      <c r="D29" s="88" t="s">
        <v>124</v>
      </c>
      <c r="E29" s="88"/>
      <c r="F29" s="46">
        <f>SUM(F30:F33)</f>
        <v>42185078.160000004</v>
      </c>
      <c r="G29" s="46">
        <f>SUM(G30:G33)</f>
        <v>8069580.319999999</v>
      </c>
      <c r="H29" s="46"/>
    </row>
    <row r="30" spans="1:8" s="26" customFormat="1" ht="54" customHeight="1">
      <c r="A30" s="71" t="s">
        <v>53</v>
      </c>
      <c r="B30" s="48" t="s">
        <v>4</v>
      </c>
      <c r="C30" s="48" t="s">
        <v>9</v>
      </c>
      <c r="D30" s="89" t="s">
        <v>124</v>
      </c>
      <c r="E30" s="89" t="s">
        <v>194</v>
      </c>
      <c r="F30" s="50">
        <v>32874811.23</v>
      </c>
      <c r="G30" s="50">
        <v>6289974.52</v>
      </c>
      <c r="H30" s="50"/>
    </row>
    <row r="31" spans="1:9" s="26" customFormat="1" ht="33">
      <c r="A31" s="71" t="s">
        <v>58</v>
      </c>
      <c r="B31" s="48" t="s">
        <v>4</v>
      </c>
      <c r="C31" s="48" t="s">
        <v>9</v>
      </c>
      <c r="D31" s="89" t="s">
        <v>124</v>
      </c>
      <c r="E31" s="89" t="s">
        <v>197</v>
      </c>
      <c r="F31" s="50">
        <v>8634489.76</v>
      </c>
      <c r="G31" s="50">
        <v>1638249.63</v>
      </c>
      <c r="H31" s="50"/>
      <c r="I31" s="27"/>
    </row>
    <row r="32" spans="1:9" s="26" customFormat="1" ht="33">
      <c r="A32" s="71" t="s">
        <v>96</v>
      </c>
      <c r="B32" s="48" t="s">
        <v>4</v>
      </c>
      <c r="C32" s="48" t="s">
        <v>9</v>
      </c>
      <c r="D32" s="89" t="s">
        <v>124</v>
      </c>
      <c r="E32" s="89" t="s">
        <v>196</v>
      </c>
      <c r="F32" s="46">
        <v>27776.17</v>
      </c>
      <c r="G32" s="46">
        <v>27776.17</v>
      </c>
      <c r="H32" s="46"/>
      <c r="I32" s="27"/>
    </row>
    <row r="33" spans="1:9" s="26" customFormat="1" ht="16.5">
      <c r="A33" s="71" t="s">
        <v>55</v>
      </c>
      <c r="B33" s="48" t="s">
        <v>4</v>
      </c>
      <c r="C33" s="48" t="s">
        <v>9</v>
      </c>
      <c r="D33" s="89" t="s">
        <v>124</v>
      </c>
      <c r="E33" s="89" t="s">
        <v>54</v>
      </c>
      <c r="F33" s="50">
        <v>648001</v>
      </c>
      <c r="G33" s="50">
        <v>113580</v>
      </c>
      <c r="H33" s="50"/>
      <c r="I33" s="27"/>
    </row>
    <row r="34" spans="1:8" ht="65.25" customHeight="1">
      <c r="A34" s="18" t="s">
        <v>44</v>
      </c>
      <c r="B34" s="22" t="s">
        <v>4</v>
      </c>
      <c r="C34" s="22" t="s">
        <v>9</v>
      </c>
      <c r="D34" s="90" t="s">
        <v>125</v>
      </c>
      <c r="E34" s="90"/>
      <c r="F34" s="33">
        <f>F35</f>
        <v>7000</v>
      </c>
      <c r="G34" s="33">
        <f>G35</f>
        <v>0</v>
      </c>
      <c r="H34" s="33">
        <f>+G34/F34*100</f>
        <v>0</v>
      </c>
    </row>
    <row r="35" spans="1:8" ht="41.25" customHeight="1">
      <c r="A35" s="71" t="s">
        <v>58</v>
      </c>
      <c r="B35" s="48" t="s">
        <v>4</v>
      </c>
      <c r="C35" s="48" t="s">
        <v>9</v>
      </c>
      <c r="D35" s="89" t="s">
        <v>125</v>
      </c>
      <c r="E35" s="89" t="s">
        <v>197</v>
      </c>
      <c r="F35" s="50">
        <v>7000</v>
      </c>
      <c r="G35" s="50">
        <v>0</v>
      </c>
      <c r="H35" s="50"/>
    </row>
    <row r="36" spans="1:8" ht="31.5" customHeight="1">
      <c r="A36" s="18" t="s">
        <v>34</v>
      </c>
      <c r="B36" s="22" t="s">
        <v>4</v>
      </c>
      <c r="C36" s="22" t="s">
        <v>9</v>
      </c>
      <c r="D36" s="90" t="s">
        <v>126</v>
      </c>
      <c r="E36" s="90"/>
      <c r="F36" s="33">
        <f>F37</f>
        <v>35000</v>
      </c>
      <c r="G36" s="33">
        <f>G37</f>
        <v>0</v>
      </c>
      <c r="H36" s="33"/>
    </row>
    <row r="37" spans="1:8" ht="35.25" customHeight="1">
      <c r="A37" s="71" t="s">
        <v>58</v>
      </c>
      <c r="B37" s="48" t="s">
        <v>4</v>
      </c>
      <c r="C37" s="48" t="s">
        <v>9</v>
      </c>
      <c r="D37" s="89" t="s">
        <v>126</v>
      </c>
      <c r="E37" s="89" t="s">
        <v>197</v>
      </c>
      <c r="F37" s="50">
        <v>35000</v>
      </c>
      <c r="G37" s="50">
        <v>0</v>
      </c>
      <c r="H37" s="50"/>
    </row>
    <row r="38" spans="1:8" ht="33.75" customHeight="1">
      <c r="A38" s="31" t="s">
        <v>36</v>
      </c>
      <c r="B38" s="32" t="s">
        <v>4</v>
      </c>
      <c r="C38" s="32" t="s">
        <v>9</v>
      </c>
      <c r="D38" s="91" t="s">
        <v>127</v>
      </c>
      <c r="E38" s="91"/>
      <c r="F38" s="34">
        <f>F39+F40</f>
        <v>733768</v>
      </c>
      <c r="G38" s="34">
        <f>G39+G40</f>
        <v>35976.61</v>
      </c>
      <c r="H38" s="34">
        <f>+G38/F38*100</f>
        <v>4.902995224648663</v>
      </c>
    </row>
    <row r="39" spans="1:8" ht="51" customHeight="1">
      <c r="A39" s="72" t="s">
        <v>53</v>
      </c>
      <c r="B39" s="51" t="s">
        <v>4</v>
      </c>
      <c r="C39" s="51" t="s">
        <v>9</v>
      </c>
      <c r="D39" s="92" t="s">
        <v>127</v>
      </c>
      <c r="E39" s="92" t="s">
        <v>194</v>
      </c>
      <c r="F39" s="52">
        <v>733768</v>
      </c>
      <c r="G39" s="52">
        <v>35976.61</v>
      </c>
      <c r="H39" s="52"/>
    </row>
    <row r="40" spans="1:8" ht="33">
      <c r="A40" s="72" t="s">
        <v>58</v>
      </c>
      <c r="B40" s="51" t="s">
        <v>4</v>
      </c>
      <c r="C40" s="51" t="s">
        <v>9</v>
      </c>
      <c r="D40" s="92" t="s">
        <v>127</v>
      </c>
      <c r="E40" s="92" t="s">
        <v>197</v>
      </c>
      <c r="F40" s="52">
        <v>0</v>
      </c>
      <c r="G40" s="52">
        <v>0</v>
      </c>
      <c r="H40" s="52">
        <v>0</v>
      </c>
    </row>
    <row r="41" spans="1:8" ht="33.75" customHeight="1">
      <c r="A41" s="31" t="s">
        <v>10</v>
      </c>
      <c r="B41" s="32" t="s">
        <v>4</v>
      </c>
      <c r="C41" s="32" t="s">
        <v>9</v>
      </c>
      <c r="D41" s="91" t="s">
        <v>128</v>
      </c>
      <c r="E41" s="91"/>
      <c r="F41" s="34">
        <f>F42+F43</f>
        <v>733767.99</v>
      </c>
      <c r="G41" s="34">
        <f>G42+G43</f>
        <v>68070.9</v>
      </c>
      <c r="H41" s="34">
        <f>+G41/F41*100</f>
        <v>9.276896911243021</v>
      </c>
    </row>
    <row r="42" spans="1:8" ht="52.5" customHeight="1">
      <c r="A42" s="72" t="s">
        <v>53</v>
      </c>
      <c r="B42" s="51" t="s">
        <v>4</v>
      </c>
      <c r="C42" s="51" t="s">
        <v>9</v>
      </c>
      <c r="D42" s="92" t="s">
        <v>128</v>
      </c>
      <c r="E42" s="92" t="s">
        <v>194</v>
      </c>
      <c r="F42" s="52">
        <v>733767.99</v>
      </c>
      <c r="G42" s="52">
        <v>68070.9</v>
      </c>
      <c r="H42" s="52"/>
    </row>
    <row r="43" spans="1:8" ht="33">
      <c r="A43" s="72" t="s">
        <v>58</v>
      </c>
      <c r="B43" s="51" t="s">
        <v>4</v>
      </c>
      <c r="C43" s="51" t="s">
        <v>9</v>
      </c>
      <c r="D43" s="92" t="s">
        <v>128</v>
      </c>
      <c r="E43" s="92" t="s">
        <v>197</v>
      </c>
      <c r="F43" s="52">
        <v>0</v>
      </c>
      <c r="G43" s="52">
        <v>0</v>
      </c>
      <c r="H43" s="52">
        <v>0</v>
      </c>
    </row>
    <row r="44" spans="1:8" ht="33.75" customHeight="1">
      <c r="A44" s="18" t="s">
        <v>37</v>
      </c>
      <c r="B44" s="22" t="s">
        <v>4</v>
      </c>
      <c r="C44" s="22" t="s">
        <v>9</v>
      </c>
      <c r="D44" s="90" t="s">
        <v>129</v>
      </c>
      <c r="E44" s="90"/>
      <c r="F44" s="33">
        <f>F45+F46</f>
        <v>812517.99</v>
      </c>
      <c r="G44" s="33">
        <f>G45+G46</f>
        <v>168871</v>
      </c>
      <c r="H44" s="33">
        <f>+G44/F44*100</f>
        <v>20.783662894651727</v>
      </c>
    </row>
    <row r="45" spans="1:8" ht="53.25" customHeight="1">
      <c r="A45" s="71" t="s">
        <v>53</v>
      </c>
      <c r="B45" s="48" t="s">
        <v>4</v>
      </c>
      <c r="C45" s="48" t="s">
        <v>9</v>
      </c>
      <c r="D45" s="89" t="s">
        <v>129</v>
      </c>
      <c r="E45" s="89" t="s">
        <v>194</v>
      </c>
      <c r="F45" s="50">
        <v>812517.99</v>
      </c>
      <c r="G45" s="50">
        <v>168871</v>
      </c>
      <c r="H45" s="50"/>
    </row>
    <row r="46" spans="1:8" ht="39" customHeight="1">
      <c r="A46" s="71" t="s">
        <v>58</v>
      </c>
      <c r="B46" s="48" t="s">
        <v>4</v>
      </c>
      <c r="C46" s="48" t="s">
        <v>9</v>
      </c>
      <c r="D46" s="89" t="s">
        <v>129</v>
      </c>
      <c r="E46" s="89" t="s">
        <v>197</v>
      </c>
      <c r="F46" s="50">
        <v>0</v>
      </c>
      <c r="G46" s="50">
        <v>0</v>
      </c>
      <c r="H46" s="50">
        <v>0</v>
      </c>
    </row>
    <row r="47" spans="1:11" s="26" customFormat="1" ht="32.25" customHeight="1">
      <c r="A47" s="18" t="s">
        <v>94</v>
      </c>
      <c r="B47" s="22" t="s">
        <v>4</v>
      </c>
      <c r="C47" s="22" t="s">
        <v>9</v>
      </c>
      <c r="D47" s="90" t="s">
        <v>130</v>
      </c>
      <c r="E47" s="90"/>
      <c r="F47" s="33">
        <f>F50</f>
        <v>49000</v>
      </c>
      <c r="G47" s="33">
        <f>G50</f>
        <v>33850</v>
      </c>
      <c r="H47" s="33">
        <f>+G47/F47*100</f>
        <v>69.08163265306122</v>
      </c>
      <c r="K47" s="27"/>
    </row>
    <row r="48" spans="1:8" s="26" customFormat="1" ht="16.5" customHeight="1">
      <c r="A48" s="71" t="s">
        <v>74</v>
      </c>
      <c r="B48" s="48" t="s">
        <v>4</v>
      </c>
      <c r="C48" s="48" t="s">
        <v>9</v>
      </c>
      <c r="D48" s="89" t="s">
        <v>131</v>
      </c>
      <c r="E48" s="89"/>
      <c r="F48" s="50">
        <f>F50</f>
        <v>49000</v>
      </c>
      <c r="G48" s="50">
        <f>G50</f>
        <v>33850</v>
      </c>
      <c r="H48" s="50">
        <f>H50</f>
        <v>0</v>
      </c>
    </row>
    <row r="49" spans="1:8" s="26" customFormat="1" ht="18" customHeight="1">
      <c r="A49" s="71" t="s">
        <v>68</v>
      </c>
      <c r="B49" s="48" t="s">
        <v>4</v>
      </c>
      <c r="C49" s="48" t="s">
        <v>9</v>
      </c>
      <c r="D49" s="89" t="s">
        <v>132</v>
      </c>
      <c r="E49" s="89" t="s">
        <v>197</v>
      </c>
      <c r="F49" s="50">
        <f>F50</f>
        <v>49000</v>
      </c>
      <c r="G49" s="50">
        <f>G50</f>
        <v>33850</v>
      </c>
      <c r="H49" s="50">
        <f>H50</f>
        <v>0</v>
      </c>
    </row>
    <row r="50" spans="1:8" s="26" customFormat="1" ht="33">
      <c r="A50" s="71" t="s">
        <v>58</v>
      </c>
      <c r="B50" s="48" t="s">
        <v>4</v>
      </c>
      <c r="C50" s="48" t="s">
        <v>9</v>
      </c>
      <c r="D50" s="89" t="s">
        <v>132</v>
      </c>
      <c r="E50" s="89"/>
      <c r="F50" s="50">
        <v>49000</v>
      </c>
      <c r="G50" s="50">
        <v>33850</v>
      </c>
      <c r="H50" s="50"/>
    </row>
    <row r="51" spans="1:8" s="3" customFormat="1" ht="33.75" customHeight="1">
      <c r="A51" s="15" t="s">
        <v>11</v>
      </c>
      <c r="B51" s="16" t="s">
        <v>4</v>
      </c>
      <c r="C51" s="16" t="s">
        <v>12</v>
      </c>
      <c r="D51" s="87"/>
      <c r="E51" s="87"/>
      <c r="F51" s="33">
        <f>F54</f>
        <v>5945860.77</v>
      </c>
      <c r="G51" s="33">
        <f>G54</f>
        <v>0</v>
      </c>
      <c r="H51" s="33">
        <f>H54</f>
        <v>0</v>
      </c>
    </row>
    <row r="52" spans="1:8" s="3" customFormat="1" ht="44.25" customHeight="1">
      <c r="A52" s="15" t="s">
        <v>81</v>
      </c>
      <c r="B52" s="16" t="s">
        <v>4</v>
      </c>
      <c r="C52" s="16" t="s">
        <v>12</v>
      </c>
      <c r="D52" s="87" t="s">
        <v>133</v>
      </c>
      <c r="E52" s="87"/>
      <c r="F52" s="33">
        <f>F55+F56+F57</f>
        <v>5945860.77</v>
      </c>
      <c r="G52" s="33">
        <f>G55+G56+G57</f>
        <v>0</v>
      </c>
      <c r="H52" s="33"/>
    </row>
    <row r="53" spans="1:8" s="3" customFormat="1" ht="21" customHeight="1">
      <c r="A53" s="69" t="s">
        <v>74</v>
      </c>
      <c r="B53" s="45" t="s">
        <v>4</v>
      </c>
      <c r="C53" s="45" t="s">
        <v>12</v>
      </c>
      <c r="D53" s="88" t="s">
        <v>134</v>
      </c>
      <c r="E53" s="88"/>
      <c r="F53" s="49">
        <f>F54</f>
        <v>5945860.77</v>
      </c>
      <c r="G53" s="49">
        <f>G54</f>
        <v>0</v>
      </c>
      <c r="H53" s="49"/>
    </row>
    <row r="54" spans="1:8" ht="21" customHeight="1">
      <c r="A54" s="73" t="s">
        <v>84</v>
      </c>
      <c r="B54" s="53" t="s">
        <v>4</v>
      </c>
      <c r="C54" s="53" t="s">
        <v>12</v>
      </c>
      <c r="D54" s="88" t="s">
        <v>135</v>
      </c>
      <c r="E54" s="88"/>
      <c r="F54" s="49">
        <f>SUM(F55:F57)</f>
        <v>5945860.77</v>
      </c>
      <c r="G54" s="49">
        <f>SUM(G55:G57)</f>
        <v>0</v>
      </c>
      <c r="H54" s="49"/>
    </row>
    <row r="55" spans="1:8" s="26" customFormat="1" ht="53.25" customHeight="1">
      <c r="A55" s="71" t="s">
        <v>53</v>
      </c>
      <c r="B55" s="48" t="s">
        <v>4</v>
      </c>
      <c r="C55" s="48" t="s">
        <v>12</v>
      </c>
      <c r="D55" s="89" t="s">
        <v>135</v>
      </c>
      <c r="E55" s="89" t="s">
        <v>194</v>
      </c>
      <c r="F55" s="50">
        <v>5284060.77</v>
      </c>
      <c r="G55" s="50">
        <v>0</v>
      </c>
      <c r="H55" s="50"/>
    </row>
    <row r="56" spans="1:8" s="26" customFormat="1" ht="33">
      <c r="A56" s="71" t="s">
        <v>58</v>
      </c>
      <c r="B56" s="48" t="s">
        <v>4</v>
      </c>
      <c r="C56" s="48" t="s">
        <v>12</v>
      </c>
      <c r="D56" s="89" t="s">
        <v>135</v>
      </c>
      <c r="E56" s="89" t="s">
        <v>197</v>
      </c>
      <c r="F56" s="50">
        <v>661800</v>
      </c>
      <c r="G56" s="50">
        <v>0</v>
      </c>
      <c r="H56" s="50"/>
    </row>
    <row r="57" spans="1:8" s="26" customFormat="1" ht="16.5">
      <c r="A57" s="71" t="s">
        <v>55</v>
      </c>
      <c r="B57" s="48" t="s">
        <v>4</v>
      </c>
      <c r="C57" s="48" t="s">
        <v>12</v>
      </c>
      <c r="D57" s="89" t="s">
        <v>135</v>
      </c>
      <c r="E57" s="89" t="s">
        <v>54</v>
      </c>
      <c r="F57" s="50">
        <v>0</v>
      </c>
      <c r="G57" s="50">
        <v>0</v>
      </c>
      <c r="H57" s="50">
        <v>0</v>
      </c>
    </row>
    <row r="58" spans="1:8" s="35" customFormat="1" ht="17.25">
      <c r="A58" s="18" t="s">
        <v>100</v>
      </c>
      <c r="B58" s="22" t="s">
        <v>4</v>
      </c>
      <c r="C58" s="22" t="s">
        <v>13</v>
      </c>
      <c r="D58" s="90"/>
      <c r="E58" s="90"/>
      <c r="F58" s="19">
        <f aca="true" t="shared" si="1" ref="F58:H61">F59</f>
        <v>0</v>
      </c>
      <c r="G58" s="19">
        <f t="shared" si="1"/>
        <v>0</v>
      </c>
      <c r="H58" s="19">
        <f t="shared" si="1"/>
        <v>0</v>
      </c>
    </row>
    <row r="59" spans="1:8" s="26" customFormat="1" ht="16.5">
      <c r="A59" s="71" t="s">
        <v>101</v>
      </c>
      <c r="B59" s="48" t="s">
        <v>4</v>
      </c>
      <c r="C59" s="48" t="s">
        <v>13</v>
      </c>
      <c r="D59" s="89" t="s">
        <v>136</v>
      </c>
      <c r="E59" s="89"/>
      <c r="F59" s="50">
        <f t="shared" si="1"/>
        <v>0</v>
      </c>
      <c r="G59" s="50">
        <f t="shared" si="1"/>
        <v>0</v>
      </c>
      <c r="H59" s="50">
        <f t="shared" si="1"/>
        <v>0</v>
      </c>
    </row>
    <row r="60" spans="1:8" s="26" customFormat="1" ht="16.5">
      <c r="A60" s="71" t="s">
        <v>75</v>
      </c>
      <c r="B60" s="48" t="s">
        <v>4</v>
      </c>
      <c r="C60" s="48" t="s">
        <v>13</v>
      </c>
      <c r="D60" s="89" t="s">
        <v>137</v>
      </c>
      <c r="E60" s="89"/>
      <c r="F60" s="50">
        <f t="shared" si="1"/>
        <v>0</v>
      </c>
      <c r="G60" s="50">
        <f t="shared" si="1"/>
        <v>0</v>
      </c>
      <c r="H60" s="50">
        <f t="shared" si="1"/>
        <v>0</v>
      </c>
    </row>
    <row r="61" spans="1:8" s="26" customFormat="1" ht="33">
      <c r="A61" s="71" t="s">
        <v>102</v>
      </c>
      <c r="B61" s="48" t="s">
        <v>4</v>
      </c>
      <c r="C61" s="48" t="s">
        <v>13</v>
      </c>
      <c r="D61" s="89" t="s">
        <v>138</v>
      </c>
      <c r="E61" s="89"/>
      <c r="F61" s="50">
        <f t="shared" si="1"/>
        <v>0</v>
      </c>
      <c r="G61" s="50">
        <f t="shared" si="1"/>
        <v>0</v>
      </c>
      <c r="H61" s="50">
        <f t="shared" si="1"/>
        <v>0</v>
      </c>
    </row>
    <row r="62" spans="1:8" s="26" customFormat="1" ht="33">
      <c r="A62" s="71" t="s">
        <v>58</v>
      </c>
      <c r="B62" s="48" t="s">
        <v>4</v>
      </c>
      <c r="C62" s="48" t="s">
        <v>13</v>
      </c>
      <c r="D62" s="89" t="s">
        <v>138</v>
      </c>
      <c r="E62" s="89"/>
      <c r="F62" s="50">
        <v>0</v>
      </c>
      <c r="G62" s="50">
        <v>0</v>
      </c>
      <c r="H62" s="50">
        <v>0</v>
      </c>
    </row>
    <row r="63" spans="1:8" s="3" customFormat="1" ht="16.5" customHeight="1">
      <c r="A63" s="15" t="s">
        <v>14</v>
      </c>
      <c r="B63" s="16" t="s">
        <v>4</v>
      </c>
      <c r="C63" s="22" t="s">
        <v>31</v>
      </c>
      <c r="D63" s="87"/>
      <c r="E63" s="87"/>
      <c r="F63" s="33">
        <f>F66</f>
        <v>500000</v>
      </c>
      <c r="G63" s="33">
        <f>G66</f>
        <v>0</v>
      </c>
      <c r="H63" s="33">
        <f>H66</f>
        <v>0</v>
      </c>
    </row>
    <row r="64" spans="1:8" s="3" customFormat="1" ht="16.5" customHeight="1">
      <c r="A64" s="15" t="s">
        <v>85</v>
      </c>
      <c r="B64" s="16" t="s">
        <v>4</v>
      </c>
      <c r="C64" s="22" t="s">
        <v>31</v>
      </c>
      <c r="D64" s="87" t="s">
        <v>139</v>
      </c>
      <c r="E64" s="87"/>
      <c r="F64" s="17">
        <f aca="true" t="shared" si="2" ref="F64:H66">F65</f>
        <v>500000</v>
      </c>
      <c r="G64" s="17">
        <f t="shared" si="2"/>
        <v>0</v>
      </c>
      <c r="H64" s="17">
        <f t="shared" si="2"/>
        <v>0</v>
      </c>
    </row>
    <row r="65" spans="1:8" s="3" customFormat="1" ht="16.5" customHeight="1">
      <c r="A65" s="69" t="s">
        <v>75</v>
      </c>
      <c r="B65" s="45" t="s">
        <v>4</v>
      </c>
      <c r="C65" s="47" t="s">
        <v>31</v>
      </c>
      <c r="D65" s="88" t="s">
        <v>140</v>
      </c>
      <c r="E65" s="88"/>
      <c r="F65" s="49">
        <f t="shared" si="2"/>
        <v>500000</v>
      </c>
      <c r="G65" s="49">
        <f t="shared" si="2"/>
        <v>0</v>
      </c>
      <c r="H65" s="49">
        <f t="shared" si="2"/>
        <v>0</v>
      </c>
    </row>
    <row r="66" spans="1:8" ht="16.5" customHeight="1">
      <c r="A66" s="69" t="s">
        <v>61</v>
      </c>
      <c r="B66" s="45" t="s">
        <v>4</v>
      </c>
      <c r="C66" s="47" t="s">
        <v>31</v>
      </c>
      <c r="D66" s="88" t="s">
        <v>141</v>
      </c>
      <c r="E66" s="88"/>
      <c r="F66" s="49">
        <f t="shared" si="2"/>
        <v>500000</v>
      </c>
      <c r="G66" s="49">
        <f t="shared" si="2"/>
        <v>0</v>
      </c>
      <c r="H66" s="49"/>
    </row>
    <row r="67" spans="1:8" s="26" customFormat="1" ht="16.5" customHeight="1">
      <c r="A67" s="71" t="s">
        <v>55</v>
      </c>
      <c r="B67" s="48" t="s">
        <v>4</v>
      </c>
      <c r="C67" s="48" t="s">
        <v>31</v>
      </c>
      <c r="D67" s="89" t="s">
        <v>141</v>
      </c>
      <c r="E67" s="89" t="s">
        <v>197</v>
      </c>
      <c r="F67" s="50">
        <v>500000</v>
      </c>
      <c r="G67" s="50">
        <v>0</v>
      </c>
      <c r="H67" s="50"/>
    </row>
    <row r="68" spans="1:8" s="26" customFormat="1" ht="16.5" customHeight="1">
      <c r="A68" s="18" t="s">
        <v>110</v>
      </c>
      <c r="B68" s="22" t="s">
        <v>5</v>
      </c>
      <c r="C68" s="22" t="s">
        <v>38</v>
      </c>
      <c r="D68" s="89"/>
      <c r="E68" s="89"/>
      <c r="F68" s="19">
        <f>F73</f>
        <v>1000000</v>
      </c>
      <c r="G68" s="19">
        <f>G73</f>
        <v>0</v>
      </c>
      <c r="H68" s="19">
        <f>H73</f>
        <v>0</v>
      </c>
    </row>
    <row r="69" spans="1:8" s="26" customFormat="1" ht="16.5" customHeight="1">
      <c r="A69" s="18" t="s">
        <v>111</v>
      </c>
      <c r="B69" s="22" t="s">
        <v>5</v>
      </c>
      <c r="C69" s="22" t="s">
        <v>7</v>
      </c>
      <c r="D69" s="89"/>
      <c r="E69" s="89"/>
      <c r="F69" s="19">
        <f>F73</f>
        <v>1000000</v>
      </c>
      <c r="G69" s="19">
        <f>G73</f>
        <v>0</v>
      </c>
      <c r="H69" s="19">
        <f>H73</f>
        <v>0</v>
      </c>
    </row>
    <row r="70" spans="1:8" s="26" customFormat="1" ht="16.5" customHeight="1">
      <c r="A70" s="71" t="s">
        <v>77</v>
      </c>
      <c r="B70" s="22" t="s">
        <v>5</v>
      </c>
      <c r="C70" s="22" t="s">
        <v>7</v>
      </c>
      <c r="D70" s="90" t="s">
        <v>142</v>
      </c>
      <c r="E70" s="90"/>
      <c r="F70" s="50">
        <f>F73</f>
        <v>1000000</v>
      </c>
      <c r="G70" s="50">
        <f>G73</f>
        <v>0</v>
      </c>
      <c r="H70" s="50">
        <f>H73</f>
        <v>0</v>
      </c>
    </row>
    <row r="71" spans="1:8" s="26" customFormat="1" ht="16.5" customHeight="1">
      <c r="A71" s="71" t="s">
        <v>75</v>
      </c>
      <c r="B71" s="48" t="s">
        <v>5</v>
      </c>
      <c r="C71" s="48" t="s">
        <v>7</v>
      </c>
      <c r="D71" s="89" t="s">
        <v>143</v>
      </c>
      <c r="E71" s="89"/>
      <c r="F71" s="50">
        <f>F73</f>
        <v>1000000</v>
      </c>
      <c r="G71" s="50">
        <f>G73</f>
        <v>0</v>
      </c>
      <c r="H71" s="50">
        <f>H73</f>
        <v>0</v>
      </c>
    </row>
    <row r="72" spans="1:8" s="26" customFormat="1" ht="16.5" customHeight="1">
      <c r="A72" s="71" t="s">
        <v>112</v>
      </c>
      <c r="B72" s="48" t="s">
        <v>5</v>
      </c>
      <c r="C72" s="48" t="s">
        <v>7</v>
      </c>
      <c r="D72" s="89" t="s">
        <v>144</v>
      </c>
      <c r="E72" s="89"/>
      <c r="F72" s="50">
        <f>F73</f>
        <v>1000000</v>
      </c>
      <c r="G72" s="50">
        <f>G73</f>
        <v>0</v>
      </c>
      <c r="H72" s="50">
        <f>H73</f>
        <v>0</v>
      </c>
    </row>
    <row r="73" spans="1:8" s="26" customFormat="1" ht="16.5" customHeight="1">
      <c r="A73" s="71" t="s">
        <v>113</v>
      </c>
      <c r="B73" s="48" t="s">
        <v>5</v>
      </c>
      <c r="C73" s="48" t="s">
        <v>7</v>
      </c>
      <c r="D73" s="89" t="s">
        <v>144</v>
      </c>
      <c r="E73" s="89" t="s">
        <v>197</v>
      </c>
      <c r="F73" s="50">
        <v>1000000</v>
      </c>
      <c r="G73" s="50">
        <v>0</v>
      </c>
      <c r="H73" s="50"/>
    </row>
    <row r="74" spans="1:8" s="2" customFormat="1" ht="34.5">
      <c r="A74" s="74" t="s">
        <v>15</v>
      </c>
      <c r="B74" s="43" t="s">
        <v>7</v>
      </c>
      <c r="C74" s="43" t="s">
        <v>38</v>
      </c>
      <c r="D74" s="43"/>
      <c r="E74" s="43"/>
      <c r="F74" s="44">
        <f>F75</f>
        <v>220000</v>
      </c>
      <c r="G74" s="44">
        <f>G75</f>
        <v>0</v>
      </c>
      <c r="H74" s="44">
        <f>H75</f>
        <v>0</v>
      </c>
    </row>
    <row r="75" spans="1:8" s="3" customFormat="1" ht="36" customHeight="1">
      <c r="A75" s="18" t="s">
        <v>40</v>
      </c>
      <c r="B75" s="22" t="s">
        <v>7</v>
      </c>
      <c r="C75" s="22" t="s">
        <v>16</v>
      </c>
      <c r="D75" s="90"/>
      <c r="E75" s="90"/>
      <c r="F75" s="33">
        <f>F76+F80+F84</f>
        <v>220000</v>
      </c>
      <c r="G75" s="33">
        <f>G76+G80+G84</f>
        <v>0</v>
      </c>
      <c r="H75" s="33">
        <f>H76+H80+H84</f>
        <v>0</v>
      </c>
    </row>
    <row r="76" spans="1:8" ht="33" customHeight="1">
      <c r="A76" s="18" t="s">
        <v>46</v>
      </c>
      <c r="B76" s="22" t="s">
        <v>7</v>
      </c>
      <c r="C76" s="22" t="s">
        <v>16</v>
      </c>
      <c r="D76" s="90" t="s">
        <v>145</v>
      </c>
      <c r="E76" s="90"/>
      <c r="F76" s="33">
        <f>F79</f>
        <v>50000</v>
      </c>
      <c r="G76" s="33">
        <f>G79</f>
        <v>0</v>
      </c>
      <c r="H76" s="33">
        <f>H79</f>
        <v>0</v>
      </c>
    </row>
    <row r="77" spans="1:8" ht="21" customHeight="1">
      <c r="A77" s="71" t="s">
        <v>75</v>
      </c>
      <c r="B77" s="48" t="s">
        <v>7</v>
      </c>
      <c r="C77" s="48" t="s">
        <v>16</v>
      </c>
      <c r="D77" s="89" t="s">
        <v>146</v>
      </c>
      <c r="E77" s="89"/>
      <c r="F77" s="46">
        <f>F79</f>
        <v>50000</v>
      </c>
      <c r="G77" s="46">
        <f>G79</f>
        <v>0</v>
      </c>
      <c r="H77" s="46">
        <f>H79</f>
        <v>0</v>
      </c>
    </row>
    <row r="78" spans="1:8" s="26" customFormat="1" ht="20.25" customHeight="1">
      <c r="A78" s="71" t="s">
        <v>62</v>
      </c>
      <c r="B78" s="48" t="s">
        <v>7</v>
      </c>
      <c r="C78" s="48" t="s">
        <v>16</v>
      </c>
      <c r="D78" s="89" t="s">
        <v>147</v>
      </c>
      <c r="E78" s="89"/>
      <c r="F78" s="46">
        <f>+F79</f>
        <v>50000</v>
      </c>
      <c r="G78" s="46">
        <f>+G79</f>
        <v>0</v>
      </c>
      <c r="H78" s="46">
        <f>+H79</f>
        <v>0</v>
      </c>
    </row>
    <row r="79" spans="1:8" s="26" customFormat="1" ht="33">
      <c r="A79" s="71" t="s">
        <v>58</v>
      </c>
      <c r="B79" s="48" t="s">
        <v>7</v>
      </c>
      <c r="C79" s="48" t="s">
        <v>16</v>
      </c>
      <c r="D79" s="89" t="s">
        <v>147</v>
      </c>
      <c r="E79" s="89" t="s">
        <v>197</v>
      </c>
      <c r="F79" s="46">
        <v>50000</v>
      </c>
      <c r="G79" s="46">
        <v>0</v>
      </c>
      <c r="H79" s="46"/>
    </row>
    <row r="80" spans="1:8" s="26" customFormat="1" ht="33" customHeight="1">
      <c r="A80" s="18" t="s">
        <v>47</v>
      </c>
      <c r="B80" s="22" t="s">
        <v>7</v>
      </c>
      <c r="C80" s="22" t="s">
        <v>16</v>
      </c>
      <c r="D80" s="90" t="s">
        <v>148</v>
      </c>
      <c r="E80" s="90"/>
      <c r="F80" s="33">
        <f>F83</f>
        <v>105000</v>
      </c>
      <c r="G80" s="33">
        <f>G83</f>
        <v>0</v>
      </c>
      <c r="H80" s="33"/>
    </row>
    <row r="81" spans="1:8" s="26" customFormat="1" ht="19.5" customHeight="1">
      <c r="A81" s="71" t="s">
        <v>75</v>
      </c>
      <c r="B81" s="48" t="s">
        <v>7</v>
      </c>
      <c r="C81" s="48" t="s">
        <v>16</v>
      </c>
      <c r="D81" s="89" t="s">
        <v>149</v>
      </c>
      <c r="E81" s="89"/>
      <c r="F81" s="46">
        <f>F82</f>
        <v>105000</v>
      </c>
      <c r="G81" s="46">
        <f>G82</f>
        <v>0</v>
      </c>
      <c r="H81" s="46"/>
    </row>
    <row r="82" spans="1:8" s="26" customFormat="1" ht="18" customHeight="1">
      <c r="A82" s="71" t="s">
        <v>63</v>
      </c>
      <c r="B82" s="48" t="s">
        <v>7</v>
      </c>
      <c r="C82" s="48" t="s">
        <v>16</v>
      </c>
      <c r="D82" s="89" t="s">
        <v>150</v>
      </c>
      <c r="E82" s="89"/>
      <c r="F82" s="46">
        <f>F83</f>
        <v>105000</v>
      </c>
      <c r="G82" s="46">
        <f>G83</f>
        <v>0</v>
      </c>
      <c r="H82" s="46"/>
    </row>
    <row r="83" spans="1:8" s="26" customFormat="1" ht="33">
      <c r="A83" s="71" t="s">
        <v>58</v>
      </c>
      <c r="B83" s="48" t="s">
        <v>7</v>
      </c>
      <c r="C83" s="48" t="s">
        <v>16</v>
      </c>
      <c r="D83" s="89" t="s">
        <v>150</v>
      </c>
      <c r="E83" s="89" t="s">
        <v>197</v>
      </c>
      <c r="F83" s="46">
        <v>105000</v>
      </c>
      <c r="G83" s="46">
        <v>0</v>
      </c>
      <c r="H83" s="46"/>
    </row>
    <row r="84" spans="1:8" s="26" customFormat="1" ht="70.5" customHeight="1">
      <c r="A84" s="18" t="s">
        <v>108</v>
      </c>
      <c r="B84" s="22" t="s">
        <v>7</v>
      </c>
      <c r="C84" s="22" t="s">
        <v>16</v>
      </c>
      <c r="D84" s="90" t="s">
        <v>151</v>
      </c>
      <c r="E84" s="90"/>
      <c r="F84" s="33">
        <f>F87</f>
        <v>65000</v>
      </c>
      <c r="G84" s="33">
        <f>G87</f>
        <v>0</v>
      </c>
      <c r="H84" s="33"/>
    </row>
    <row r="85" spans="1:8" s="26" customFormat="1" ht="21" customHeight="1">
      <c r="A85" s="71" t="s">
        <v>75</v>
      </c>
      <c r="B85" s="48" t="s">
        <v>7</v>
      </c>
      <c r="C85" s="48" t="s">
        <v>16</v>
      </c>
      <c r="D85" s="89" t="s">
        <v>152</v>
      </c>
      <c r="E85" s="89"/>
      <c r="F85" s="46">
        <f>F86</f>
        <v>65000</v>
      </c>
      <c r="G85" s="46">
        <f>G86</f>
        <v>0</v>
      </c>
      <c r="H85" s="46"/>
    </row>
    <row r="86" spans="1:8" s="26" customFormat="1" ht="33">
      <c r="A86" s="71" t="s">
        <v>109</v>
      </c>
      <c r="B86" s="48" t="s">
        <v>7</v>
      </c>
      <c r="C86" s="48" t="s">
        <v>16</v>
      </c>
      <c r="D86" s="89" t="s">
        <v>153</v>
      </c>
      <c r="E86" s="89"/>
      <c r="F86" s="46">
        <f>F87</f>
        <v>65000</v>
      </c>
      <c r="G86" s="46">
        <f>G87</f>
        <v>0</v>
      </c>
      <c r="H86" s="46"/>
    </row>
    <row r="87" spans="1:8" s="26" customFormat="1" ht="33">
      <c r="A87" s="71" t="s">
        <v>58</v>
      </c>
      <c r="B87" s="48" t="s">
        <v>7</v>
      </c>
      <c r="C87" s="48" t="s">
        <v>16</v>
      </c>
      <c r="D87" s="89" t="s">
        <v>153</v>
      </c>
      <c r="E87" s="89" t="s">
        <v>197</v>
      </c>
      <c r="F87" s="46">
        <v>65000</v>
      </c>
      <c r="G87" s="46">
        <v>0</v>
      </c>
      <c r="H87" s="46"/>
    </row>
    <row r="88" spans="1:8" s="2" customFormat="1" ht="24.75" customHeight="1">
      <c r="A88" s="74" t="s">
        <v>17</v>
      </c>
      <c r="B88" s="43" t="s">
        <v>9</v>
      </c>
      <c r="C88" s="43" t="s">
        <v>38</v>
      </c>
      <c r="D88" s="43"/>
      <c r="E88" s="43"/>
      <c r="F88" s="44">
        <f>F89+F93</f>
        <v>40385404.91</v>
      </c>
      <c r="G88" s="44">
        <f>G89+G93</f>
        <v>7000000</v>
      </c>
      <c r="H88" s="44">
        <f>+G88/F88*100</f>
        <v>17.332994470650213</v>
      </c>
    </row>
    <row r="89" spans="1:8" s="11" customFormat="1" ht="16.5" customHeight="1">
      <c r="A89" s="75" t="s">
        <v>33</v>
      </c>
      <c r="B89" s="16" t="s">
        <v>9</v>
      </c>
      <c r="C89" s="16" t="s">
        <v>25</v>
      </c>
      <c r="D89" s="88"/>
      <c r="E89" s="88"/>
      <c r="F89" s="33">
        <f>F92</f>
        <v>21495972.54</v>
      </c>
      <c r="G89" s="33">
        <f>G92</f>
        <v>4000000</v>
      </c>
      <c r="H89" s="33">
        <f>+G89/F89*100</f>
        <v>18.608136908235927</v>
      </c>
    </row>
    <row r="90" spans="1:8" s="11" customFormat="1" ht="19.5" customHeight="1">
      <c r="A90" s="18" t="s">
        <v>71</v>
      </c>
      <c r="B90" s="16" t="s">
        <v>9</v>
      </c>
      <c r="C90" s="16" t="s">
        <v>25</v>
      </c>
      <c r="D90" s="90" t="s">
        <v>154</v>
      </c>
      <c r="E90" s="90"/>
      <c r="F90" s="33">
        <f>F92</f>
        <v>21495972.54</v>
      </c>
      <c r="G90" s="33">
        <f>G92</f>
        <v>4000000</v>
      </c>
      <c r="H90" s="33">
        <f>H92</f>
        <v>0</v>
      </c>
    </row>
    <row r="91" spans="1:8" s="11" customFormat="1" ht="19.5" customHeight="1">
      <c r="A91" s="71" t="s">
        <v>75</v>
      </c>
      <c r="B91" s="45" t="s">
        <v>9</v>
      </c>
      <c r="C91" s="45" t="s">
        <v>25</v>
      </c>
      <c r="D91" s="89" t="s">
        <v>155</v>
      </c>
      <c r="E91" s="89"/>
      <c r="F91" s="46">
        <f>F92</f>
        <v>21495972.54</v>
      </c>
      <c r="G91" s="46">
        <f>G92</f>
        <v>4000000</v>
      </c>
      <c r="H91" s="46"/>
    </row>
    <row r="92" spans="1:8" s="11" customFormat="1" ht="33" customHeight="1">
      <c r="A92" s="76" t="s">
        <v>56</v>
      </c>
      <c r="B92" s="45" t="s">
        <v>9</v>
      </c>
      <c r="C92" s="45" t="s">
        <v>25</v>
      </c>
      <c r="D92" s="89" t="s">
        <v>156</v>
      </c>
      <c r="E92" s="89" t="s">
        <v>198</v>
      </c>
      <c r="F92" s="46">
        <v>21495972.54</v>
      </c>
      <c r="G92" s="46">
        <v>4000000</v>
      </c>
      <c r="H92" s="46"/>
    </row>
    <row r="93" spans="1:8" s="12" customFormat="1" ht="17.25" customHeight="1">
      <c r="A93" s="15" t="s">
        <v>18</v>
      </c>
      <c r="B93" s="16" t="s">
        <v>9</v>
      </c>
      <c r="C93" s="16" t="s">
        <v>19</v>
      </c>
      <c r="D93" s="89"/>
      <c r="E93" s="89"/>
      <c r="F93" s="33">
        <f>F94</f>
        <v>18889432.37</v>
      </c>
      <c r="G93" s="33">
        <f>G94</f>
        <v>3000000</v>
      </c>
      <c r="H93" s="33">
        <f>+G93/F93*100</f>
        <v>15.881895978857303</v>
      </c>
    </row>
    <row r="94" spans="1:8" s="13" customFormat="1" ht="17.25">
      <c r="A94" s="18" t="s">
        <v>71</v>
      </c>
      <c r="B94" s="16" t="s">
        <v>9</v>
      </c>
      <c r="C94" s="21" t="s">
        <v>19</v>
      </c>
      <c r="D94" s="90" t="s">
        <v>154</v>
      </c>
      <c r="E94" s="90"/>
      <c r="F94" s="33">
        <f>F96</f>
        <v>18889432.37</v>
      </c>
      <c r="G94" s="33">
        <f>G96</f>
        <v>3000000</v>
      </c>
      <c r="H94" s="33">
        <f>H96</f>
        <v>0</v>
      </c>
    </row>
    <row r="95" spans="1:8" s="13" customFormat="1" ht="20.25" customHeight="1">
      <c r="A95" s="71" t="s">
        <v>75</v>
      </c>
      <c r="B95" s="45" t="s">
        <v>9</v>
      </c>
      <c r="C95" s="53" t="s">
        <v>19</v>
      </c>
      <c r="D95" s="89" t="s">
        <v>155</v>
      </c>
      <c r="E95" s="89"/>
      <c r="F95" s="46">
        <f>F96</f>
        <v>18889432.37</v>
      </c>
      <c r="G95" s="46">
        <f>G96</f>
        <v>3000000</v>
      </c>
      <c r="H95" s="46">
        <f>H96</f>
        <v>0</v>
      </c>
    </row>
    <row r="96" spans="1:8" s="28" customFormat="1" ht="33">
      <c r="A96" s="77" t="s">
        <v>56</v>
      </c>
      <c r="B96" s="48" t="s">
        <v>9</v>
      </c>
      <c r="C96" s="48" t="s">
        <v>19</v>
      </c>
      <c r="D96" s="89" t="s">
        <v>156</v>
      </c>
      <c r="E96" s="89" t="s">
        <v>198</v>
      </c>
      <c r="F96" s="50">
        <v>18889432.37</v>
      </c>
      <c r="G96" s="50">
        <v>3000000</v>
      </c>
      <c r="H96" s="50"/>
    </row>
    <row r="97" spans="1:8" s="2" customFormat="1" ht="24.75" customHeight="1">
      <c r="A97" s="74" t="s">
        <v>20</v>
      </c>
      <c r="B97" s="43" t="s">
        <v>21</v>
      </c>
      <c r="C97" s="43" t="s">
        <v>38</v>
      </c>
      <c r="D97" s="43"/>
      <c r="E97" s="43"/>
      <c r="F97" s="44">
        <f>F98+F103+F109</f>
        <v>10140000</v>
      </c>
      <c r="G97" s="44">
        <f>G98+G103</f>
        <v>920233</v>
      </c>
      <c r="H97" s="44">
        <f>+G97/F97*100</f>
        <v>9.075276134122289</v>
      </c>
    </row>
    <row r="98" spans="1:8" s="3" customFormat="1" ht="16.5" customHeight="1">
      <c r="A98" s="18" t="s">
        <v>41</v>
      </c>
      <c r="B98" s="16" t="s">
        <v>21</v>
      </c>
      <c r="C98" s="16" t="s">
        <v>4</v>
      </c>
      <c r="D98" s="88"/>
      <c r="E98" s="88"/>
      <c r="F98" s="33">
        <f>F100</f>
        <v>140000</v>
      </c>
      <c r="G98" s="33">
        <f>G100</f>
        <v>0</v>
      </c>
      <c r="H98" s="33">
        <f>H100</f>
        <v>0</v>
      </c>
    </row>
    <row r="99" spans="1:8" s="26" customFormat="1" ht="33" customHeight="1">
      <c r="A99" s="18" t="s">
        <v>59</v>
      </c>
      <c r="B99" s="22" t="s">
        <v>21</v>
      </c>
      <c r="C99" s="22" t="s">
        <v>4</v>
      </c>
      <c r="D99" s="90" t="s">
        <v>157</v>
      </c>
      <c r="E99" s="90"/>
      <c r="F99" s="33">
        <f>F100</f>
        <v>140000</v>
      </c>
      <c r="G99" s="33">
        <f>G100</f>
        <v>0</v>
      </c>
      <c r="H99" s="33">
        <f>H100</f>
        <v>0</v>
      </c>
    </row>
    <row r="100" spans="1:8" s="3" customFormat="1" ht="21" customHeight="1">
      <c r="A100" s="78" t="s">
        <v>75</v>
      </c>
      <c r="B100" s="45" t="s">
        <v>21</v>
      </c>
      <c r="C100" s="45" t="s">
        <v>4</v>
      </c>
      <c r="D100" s="88" t="s">
        <v>158</v>
      </c>
      <c r="E100" s="88"/>
      <c r="F100" s="46">
        <f>F102</f>
        <v>140000</v>
      </c>
      <c r="G100" s="46">
        <f>G102</f>
        <v>0</v>
      </c>
      <c r="H100" s="46">
        <f>H102</f>
        <v>0</v>
      </c>
    </row>
    <row r="101" spans="1:8" s="3" customFormat="1" ht="18.75" customHeight="1">
      <c r="A101" s="78" t="s">
        <v>64</v>
      </c>
      <c r="B101" s="45" t="s">
        <v>21</v>
      </c>
      <c r="C101" s="45" t="s">
        <v>4</v>
      </c>
      <c r="D101" s="88" t="s">
        <v>159</v>
      </c>
      <c r="E101" s="88"/>
      <c r="F101" s="46">
        <f>F102</f>
        <v>140000</v>
      </c>
      <c r="G101" s="46">
        <f>G102</f>
        <v>0</v>
      </c>
      <c r="H101" s="46">
        <f>H102</f>
        <v>0</v>
      </c>
    </row>
    <row r="102" spans="1:8" ht="33">
      <c r="A102" s="70" t="s">
        <v>58</v>
      </c>
      <c r="B102" s="45" t="s">
        <v>21</v>
      </c>
      <c r="C102" s="45" t="s">
        <v>4</v>
      </c>
      <c r="D102" s="88" t="s">
        <v>159</v>
      </c>
      <c r="E102" s="88" t="s">
        <v>197</v>
      </c>
      <c r="F102" s="46">
        <v>140000</v>
      </c>
      <c r="G102" s="46">
        <v>0</v>
      </c>
      <c r="H102" s="46"/>
    </row>
    <row r="103" spans="1:8" s="2" customFormat="1" ht="39.75" customHeight="1">
      <c r="A103" s="18" t="s">
        <v>103</v>
      </c>
      <c r="B103" s="16" t="s">
        <v>21</v>
      </c>
      <c r="C103" s="16" t="s">
        <v>7</v>
      </c>
      <c r="D103" s="87"/>
      <c r="E103" s="87"/>
      <c r="F103" s="33">
        <f>F106+F108</f>
        <v>9000000</v>
      </c>
      <c r="G103" s="33">
        <f>G106+G108+G113</f>
        <v>920233</v>
      </c>
      <c r="H103" s="33">
        <f>+G103/F103*100</f>
        <v>10.22481111111111</v>
      </c>
    </row>
    <row r="104" spans="1:8" ht="18" customHeight="1">
      <c r="A104" s="18" t="s">
        <v>104</v>
      </c>
      <c r="B104" s="16" t="s">
        <v>21</v>
      </c>
      <c r="C104" s="16" t="s">
        <v>7</v>
      </c>
      <c r="D104" s="90" t="s">
        <v>160</v>
      </c>
      <c r="E104" s="90"/>
      <c r="F104" s="33">
        <f>F105</f>
        <v>9000000</v>
      </c>
      <c r="G104" s="33">
        <f>G105</f>
        <v>75185</v>
      </c>
      <c r="H104" s="33">
        <f>H105</f>
        <v>0</v>
      </c>
    </row>
    <row r="105" spans="1:8" ht="18" customHeight="1">
      <c r="A105" s="71" t="s">
        <v>75</v>
      </c>
      <c r="B105" s="45" t="s">
        <v>21</v>
      </c>
      <c r="C105" s="45" t="s">
        <v>7</v>
      </c>
      <c r="D105" s="89" t="s">
        <v>161</v>
      </c>
      <c r="E105" s="89"/>
      <c r="F105" s="46">
        <f>F106+F108</f>
        <v>9000000</v>
      </c>
      <c r="G105" s="46">
        <f>G106+G108</f>
        <v>75185</v>
      </c>
      <c r="H105" s="46">
        <f>H106+H108</f>
        <v>0</v>
      </c>
    </row>
    <row r="106" spans="1:8" s="26" customFormat="1" ht="33" customHeight="1">
      <c r="A106" s="71" t="s">
        <v>58</v>
      </c>
      <c r="B106" s="48" t="s">
        <v>21</v>
      </c>
      <c r="C106" s="48" t="s">
        <v>7</v>
      </c>
      <c r="D106" s="89" t="s">
        <v>162</v>
      </c>
      <c r="E106" s="89" t="s">
        <v>197</v>
      </c>
      <c r="F106" s="46">
        <v>95000</v>
      </c>
      <c r="G106" s="46">
        <v>22100</v>
      </c>
      <c r="H106" s="46"/>
    </row>
    <row r="107" spans="1:8" ht="20.25" customHeight="1">
      <c r="A107" s="71" t="s">
        <v>65</v>
      </c>
      <c r="B107" s="45" t="s">
        <v>21</v>
      </c>
      <c r="C107" s="45" t="s">
        <v>7</v>
      </c>
      <c r="D107" s="89" t="s">
        <v>163</v>
      </c>
      <c r="E107" s="89"/>
      <c r="F107" s="46">
        <f>F108</f>
        <v>8905000</v>
      </c>
      <c r="G107" s="46">
        <f>G108</f>
        <v>53085</v>
      </c>
      <c r="H107" s="46">
        <f>H108</f>
        <v>0</v>
      </c>
    </row>
    <row r="108" spans="1:8" s="26" customFormat="1" ht="41.25" customHeight="1">
      <c r="A108" s="71" t="s">
        <v>58</v>
      </c>
      <c r="B108" s="48" t="s">
        <v>21</v>
      </c>
      <c r="C108" s="48" t="s">
        <v>7</v>
      </c>
      <c r="D108" s="89" t="s">
        <v>163</v>
      </c>
      <c r="E108" s="89" t="s">
        <v>197</v>
      </c>
      <c r="F108" s="46">
        <v>8905000</v>
      </c>
      <c r="G108" s="46">
        <v>53085</v>
      </c>
      <c r="H108" s="46"/>
    </row>
    <row r="109" spans="1:8" s="26" customFormat="1" ht="37.5" customHeight="1">
      <c r="A109" s="20" t="s">
        <v>105</v>
      </c>
      <c r="B109" s="53" t="s">
        <v>21</v>
      </c>
      <c r="C109" s="53" t="s">
        <v>7</v>
      </c>
      <c r="D109" s="88"/>
      <c r="E109" s="88"/>
      <c r="F109" s="33">
        <f aca="true" t="shared" si="3" ref="F109:H112">F110</f>
        <v>1000000</v>
      </c>
      <c r="G109" s="33">
        <f t="shared" si="3"/>
        <v>845048</v>
      </c>
      <c r="H109" s="33">
        <f>+G109/F109*100</f>
        <v>84.5048</v>
      </c>
    </row>
    <row r="110" spans="1:8" s="36" customFormat="1" ht="33" customHeight="1">
      <c r="A110" s="20" t="s">
        <v>107</v>
      </c>
      <c r="B110" s="21" t="s">
        <v>21</v>
      </c>
      <c r="C110" s="21" t="s">
        <v>7</v>
      </c>
      <c r="D110" s="87" t="s">
        <v>160</v>
      </c>
      <c r="E110" s="87"/>
      <c r="F110" s="33">
        <f t="shared" si="3"/>
        <v>1000000</v>
      </c>
      <c r="G110" s="33">
        <f t="shared" si="3"/>
        <v>845048</v>
      </c>
      <c r="H110" s="33">
        <f t="shared" si="3"/>
        <v>0</v>
      </c>
    </row>
    <row r="111" spans="1:8" s="36" customFormat="1" ht="18" customHeight="1">
      <c r="A111" s="79" t="s">
        <v>75</v>
      </c>
      <c r="B111" s="53" t="s">
        <v>21</v>
      </c>
      <c r="C111" s="53" t="s">
        <v>7</v>
      </c>
      <c r="D111" s="88" t="s">
        <v>161</v>
      </c>
      <c r="E111" s="88"/>
      <c r="F111" s="46">
        <f t="shared" si="3"/>
        <v>1000000</v>
      </c>
      <c r="G111" s="46">
        <f t="shared" si="3"/>
        <v>845048</v>
      </c>
      <c r="H111" s="46">
        <f t="shared" si="3"/>
        <v>0</v>
      </c>
    </row>
    <row r="112" spans="1:8" s="36" customFormat="1" ht="20.25" customHeight="1">
      <c r="A112" s="79" t="s">
        <v>106</v>
      </c>
      <c r="B112" s="53" t="s">
        <v>21</v>
      </c>
      <c r="C112" s="53" t="s">
        <v>7</v>
      </c>
      <c r="D112" s="88" t="s">
        <v>163</v>
      </c>
      <c r="E112" s="88"/>
      <c r="F112" s="46">
        <f t="shared" si="3"/>
        <v>1000000</v>
      </c>
      <c r="G112" s="46">
        <f t="shared" si="3"/>
        <v>845048</v>
      </c>
      <c r="H112" s="46">
        <f t="shared" si="3"/>
        <v>0</v>
      </c>
    </row>
    <row r="113" spans="1:8" s="36" customFormat="1" ht="26.25" customHeight="1">
      <c r="A113" s="79" t="s">
        <v>58</v>
      </c>
      <c r="B113" s="53" t="s">
        <v>21</v>
      </c>
      <c r="C113" s="53" t="s">
        <v>7</v>
      </c>
      <c r="D113" s="88" t="s">
        <v>163</v>
      </c>
      <c r="E113" s="88" t="s">
        <v>197</v>
      </c>
      <c r="F113" s="46">
        <v>1000000</v>
      </c>
      <c r="G113" s="46">
        <v>845048</v>
      </c>
      <c r="H113" s="46"/>
    </row>
    <row r="114" spans="1:8" s="2" customFormat="1" ht="25.5" customHeight="1">
      <c r="A114" s="74" t="s">
        <v>22</v>
      </c>
      <c r="B114" s="43" t="s">
        <v>13</v>
      </c>
      <c r="C114" s="43" t="s">
        <v>38</v>
      </c>
      <c r="D114" s="43"/>
      <c r="E114" s="43"/>
      <c r="F114" s="44">
        <f>F122+F144+F115+F131+F126</f>
        <v>49839773.42</v>
      </c>
      <c r="G114" s="44">
        <f>G122+G144+G115+G131+G126</f>
        <v>9318121</v>
      </c>
      <c r="H114" s="44">
        <f>+G114/F114*100</f>
        <v>18.696154417629774</v>
      </c>
    </row>
    <row r="115" spans="1:8" s="3" customFormat="1" ht="18" customHeight="1">
      <c r="A115" s="15" t="s">
        <v>23</v>
      </c>
      <c r="B115" s="16" t="s">
        <v>13</v>
      </c>
      <c r="C115" s="16" t="s">
        <v>4</v>
      </c>
      <c r="D115" s="16"/>
      <c r="E115" s="16"/>
      <c r="F115" s="33">
        <f>F118+F121</f>
        <v>24031711.97</v>
      </c>
      <c r="G115" s="33">
        <f>G118+G121</f>
        <v>4511253.99</v>
      </c>
      <c r="H115" s="33">
        <f>H118+H121</f>
        <v>31.437502888040363</v>
      </c>
    </row>
    <row r="116" spans="1:8" ht="20.25" customHeight="1">
      <c r="A116" s="18" t="s">
        <v>71</v>
      </c>
      <c r="B116" s="16" t="s">
        <v>13</v>
      </c>
      <c r="C116" s="16" t="s">
        <v>4</v>
      </c>
      <c r="D116" s="87" t="s">
        <v>154</v>
      </c>
      <c r="E116" s="87"/>
      <c r="F116" s="17">
        <f>F118</f>
        <v>14349911.97</v>
      </c>
      <c r="G116" s="17">
        <f>G118</f>
        <v>4511253.99</v>
      </c>
      <c r="H116" s="17">
        <f>H118</f>
        <v>31.437502888040363</v>
      </c>
    </row>
    <row r="117" spans="1:8" ht="16.5">
      <c r="A117" s="71" t="s">
        <v>75</v>
      </c>
      <c r="B117" s="45" t="s">
        <v>13</v>
      </c>
      <c r="C117" s="45" t="s">
        <v>4</v>
      </c>
      <c r="D117" s="88" t="s">
        <v>155</v>
      </c>
      <c r="E117" s="88"/>
      <c r="F117" s="49">
        <f>F118</f>
        <v>14349911.97</v>
      </c>
      <c r="G117" s="49">
        <f>G118</f>
        <v>4511253.99</v>
      </c>
      <c r="H117" s="49">
        <f>H118</f>
        <v>31.437502888040363</v>
      </c>
    </row>
    <row r="118" spans="1:8" s="26" customFormat="1" ht="33">
      <c r="A118" s="77" t="s">
        <v>56</v>
      </c>
      <c r="B118" s="48" t="s">
        <v>13</v>
      </c>
      <c r="C118" s="48" t="s">
        <v>4</v>
      </c>
      <c r="D118" s="89" t="s">
        <v>156</v>
      </c>
      <c r="E118" s="89" t="s">
        <v>198</v>
      </c>
      <c r="F118" s="50">
        <v>14349911.97</v>
      </c>
      <c r="G118" s="50">
        <v>4511253.99</v>
      </c>
      <c r="H118" s="50">
        <f>+G118/F118*100</f>
        <v>31.437502888040363</v>
      </c>
    </row>
    <row r="119" spans="1:8" ht="18.75" customHeight="1">
      <c r="A119" s="15" t="s">
        <v>76</v>
      </c>
      <c r="B119" s="16" t="s">
        <v>13</v>
      </c>
      <c r="C119" s="16" t="s">
        <v>4</v>
      </c>
      <c r="D119" s="87" t="s">
        <v>164</v>
      </c>
      <c r="E119" s="87"/>
      <c r="F119" s="17">
        <f>F121</f>
        <v>9681800</v>
      </c>
      <c r="G119" s="17">
        <f>G121</f>
        <v>0</v>
      </c>
      <c r="H119" s="17">
        <f>H121</f>
        <v>0</v>
      </c>
    </row>
    <row r="120" spans="1:8" ht="18.75" customHeight="1">
      <c r="A120" s="69" t="s">
        <v>75</v>
      </c>
      <c r="B120" s="45" t="s">
        <v>13</v>
      </c>
      <c r="C120" s="45" t="s">
        <v>4</v>
      </c>
      <c r="D120" s="88" t="s">
        <v>165</v>
      </c>
      <c r="E120" s="88"/>
      <c r="F120" s="49">
        <f>F121</f>
        <v>9681800</v>
      </c>
      <c r="G120" s="49">
        <f>G121</f>
        <v>0</v>
      </c>
      <c r="H120" s="49">
        <f>H121</f>
        <v>0</v>
      </c>
    </row>
    <row r="121" spans="1:8" s="3" customFormat="1" ht="32.25" customHeight="1">
      <c r="A121" s="76" t="s">
        <v>56</v>
      </c>
      <c r="B121" s="45" t="s">
        <v>13</v>
      </c>
      <c r="C121" s="45" t="s">
        <v>4</v>
      </c>
      <c r="D121" s="88" t="s">
        <v>166</v>
      </c>
      <c r="E121" s="88" t="s">
        <v>198</v>
      </c>
      <c r="F121" s="49">
        <v>9681800</v>
      </c>
      <c r="G121" s="49">
        <v>0</v>
      </c>
      <c r="H121" s="49"/>
    </row>
    <row r="122" spans="1:8" s="3" customFormat="1" ht="18" customHeight="1">
      <c r="A122" s="15" t="s">
        <v>86</v>
      </c>
      <c r="B122" s="16" t="s">
        <v>13</v>
      </c>
      <c r="C122" s="16" t="s">
        <v>7</v>
      </c>
      <c r="D122" s="87"/>
      <c r="E122" s="87"/>
      <c r="F122" s="33">
        <f>F123</f>
        <v>22831061.45</v>
      </c>
      <c r="G122" s="33">
        <f>G123</f>
        <v>4000000</v>
      </c>
      <c r="H122" s="33">
        <f>+G122/F122*100</f>
        <v>17.519991388749034</v>
      </c>
    </row>
    <row r="123" spans="1:8" ht="17.25">
      <c r="A123" s="18" t="s">
        <v>71</v>
      </c>
      <c r="B123" s="16" t="s">
        <v>13</v>
      </c>
      <c r="C123" s="16" t="s">
        <v>7</v>
      </c>
      <c r="D123" s="87" t="s">
        <v>154</v>
      </c>
      <c r="E123" s="87"/>
      <c r="F123" s="33">
        <f>F125</f>
        <v>22831061.45</v>
      </c>
      <c r="G123" s="33">
        <f>G125</f>
        <v>4000000</v>
      </c>
      <c r="H123" s="33"/>
    </row>
    <row r="124" spans="1:8" ht="16.5">
      <c r="A124" s="71" t="s">
        <v>75</v>
      </c>
      <c r="B124" s="45" t="s">
        <v>13</v>
      </c>
      <c r="C124" s="45" t="s">
        <v>7</v>
      </c>
      <c r="D124" s="88" t="s">
        <v>155</v>
      </c>
      <c r="E124" s="88"/>
      <c r="F124" s="46">
        <f>F125</f>
        <v>22831061.45</v>
      </c>
      <c r="G124" s="46">
        <f>G125</f>
        <v>4000000</v>
      </c>
      <c r="H124" s="46">
        <f>H125</f>
        <v>0</v>
      </c>
    </row>
    <row r="125" spans="1:8" s="26" customFormat="1" ht="33.75" customHeight="1">
      <c r="A125" s="77" t="s">
        <v>56</v>
      </c>
      <c r="B125" s="48" t="s">
        <v>13</v>
      </c>
      <c r="C125" s="48" t="s">
        <v>7</v>
      </c>
      <c r="D125" s="89" t="s">
        <v>156</v>
      </c>
      <c r="E125" s="89" t="s">
        <v>198</v>
      </c>
      <c r="F125" s="46">
        <v>22831061.45</v>
      </c>
      <c r="G125" s="46">
        <v>4000000</v>
      </c>
      <c r="H125" s="46"/>
    </row>
    <row r="126" spans="1:8" s="3" customFormat="1" ht="17.25">
      <c r="A126" s="80" t="s">
        <v>89</v>
      </c>
      <c r="B126" s="16" t="s">
        <v>13</v>
      </c>
      <c r="C126" s="16" t="s">
        <v>21</v>
      </c>
      <c r="D126" s="90"/>
      <c r="E126" s="90"/>
      <c r="F126" s="33">
        <f aca="true" t="shared" si="4" ref="F126:H129">+F127</f>
        <v>160000</v>
      </c>
      <c r="G126" s="33">
        <f t="shared" si="4"/>
        <v>0</v>
      </c>
      <c r="H126" s="33">
        <f t="shared" si="4"/>
        <v>0</v>
      </c>
    </row>
    <row r="127" spans="1:8" s="3" customFormat="1" ht="53.25" customHeight="1">
      <c r="A127" s="18" t="s">
        <v>94</v>
      </c>
      <c r="B127" s="16" t="s">
        <v>13</v>
      </c>
      <c r="C127" s="16" t="s">
        <v>21</v>
      </c>
      <c r="D127" s="90" t="s">
        <v>130</v>
      </c>
      <c r="E127" s="90"/>
      <c r="F127" s="33">
        <f t="shared" si="4"/>
        <v>160000</v>
      </c>
      <c r="G127" s="33">
        <f t="shared" si="4"/>
        <v>0</v>
      </c>
      <c r="H127" s="33">
        <f t="shared" si="4"/>
        <v>0</v>
      </c>
    </row>
    <row r="128" spans="1:8" s="3" customFormat="1" ht="16.5">
      <c r="A128" s="76" t="s">
        <v>89</v>
      </c>
      <c r="B128" s="45" t="s">
        <v>90</v>
      </c>
      <c r="C128" s="45" t="s">
        <v>21</v>
      </c>
      <c r="D128" s="89" t="s">
        <v>131</v>
      </c>
      <c r="E128" s="89"/>
      <c r="F128" s="46">
        <f t="shared" si="4"/>
        <v>160000</v>
      </c>
      <c r="G128" s="46">
        <f t="shared" si="4"/>
        <v>0</v>
      </c>
      <c r="H128" s="46">
        <f t="shared" si="4"/>
        <v>0</v>
      </c>
    </row>
    <row r="129" spans="1:8" s="3" customFormat="1" ht="16.5">
      <c r="A129" s="76" t="s">
        <v>68</v>
      </c>
      <c r="B129" s="45" t="s">
        <v>13</v>
      </c>
      <c r="C129" s="45" t="s">
        <v>21</v>
      </c>
      <c r="D129" s="89" t="s">
        <v>132</v>
      </c>
      <c r="E129" s="89"/>
      <c r="F129" s="46">
        <f t="shared" si="4"/>
        <v>160000</v>
      </c>
      <c r="G129" s="46">
        <f t="shared" si="4"/>
        <v>0</v>
      </c>
      <c r="H129" s="46">
        <f t="shared" si="4"/>
        <v>0</v>
      </c>
    </row>
    <row r="130" spans="1:8" s="3" customFormat="1" ht="39.75" customHeight="1">
      <c r="A130" s="70" t="s">
        <v>58</v>
      </c>
      <c r="B130" s="45" t="s">
        <v>13</v>
      </c>
      <c r="C130" s="45" t="s">
        <v>21</v>
      </c>
      <c r="D130" s="89" t="s">
        <v>132</v>
      </c>
      <c r="E130" s="89" t="s">
        <v>197</v>
      </c>
      <c r="F130" s="46">
        <v>160000</v>
      </c>
      <c r="G130" s="46">
        <v>0</v>
      </c>
      <c r="H130" s="46"/>
    </row>
    <row r="131" spans="1:8" s="5" customFormat="1" ht="18" customHeight="1">
      <c r="A131" s="18" t="s">
        <v>87</v>
      </c>
      <c r="B131" s="22" t="s">
        <v>13</v>
      </c>
      <c r="C131" s="22" t="s">
        <v>13</v>
      </c>
      <c r="D131" s="90"/>
      <c r="E131" s="90"/>
      <c r="F131" s="33">
        <f>F135+F137+F139+F140</f>
        <v>532000</v>
      </c>
      <c r="G131" s="33">
        <f>G135+G137+G139+G140</f>
        <v>149738.01</v>
      </c>
      <c r="H131" s="33">
        <f>+G131/F131*100</f>
        <v>28.14624248120301</v>
      </c>
    </row>
    <row r="132" spans="1:8" s="5" customFormat="1" ht="18" customHeight="1">
      <c r="A132" s="18" t="s">
        <v>48</v>
      </c>
      <c r="B132" s="22" t="s">
        <v>13</v>
      </c>
      <c r="C132" s="22" t="s">
        <v>13</v>
      </c>
      <c r="D132" s="90" t="s">
        <v>167</v>
      </c>
      <c r="E132" s="90"/>
      <c r="F132" s="33">
        <f>+F133</f>
        <v>517000</v>
      </c>
      <c r="G132" s="33">
        <f>+G133</f>
        <v>149738.01</v>
      </c>
      <c r="H132" s="33">
        <f>+G132/F132*100</f>
        <v>28.962864603481624</v>
      </c>
    </row>
    <row r="133" spans="1:8" s="5" customFormat="1" ht="18" customHeight="1">
      <c r="A133" s="71" t="s">
        <v>75</v>
      </c>
      <c r="B133" s="47" t="s">
        <v>13</v>
      </c>
      <c r="C133" s="47" t="s">
        <v>13</v>
      </c>
      <c r="D133" s="89" t="s">
        <v>168</v>
      </c>
      <c r="E133" s="89"/>
      <c r="F133" s="46">
        <f>+F135+F139+F137</f>
        <v>517000</v>
      </c>
      <c r="G133" s="46">
        <f>+G135+G139+G137</f>
        <v>149738.01</v>
      </c>
      <c r="H133" s="46"/>
    </row>
    <row r="134" spans="1:8" s="5" customFormat="1" ht="18" customHeight="1">
      <c r="A134" s="71" t="s">
        <v>66</v>
      </c>
      <c r="B134" s="47" t="s">
        <v>13</v>
      </c>
      <c r="C134" s="47" t="s">
        <v>13</v>
      </c>
      <c r="D134" s="89" t="s">
        <v>169</v>
      </c>
      <c r="E134" s="89"/>
      <c r="F134" s="46">
        <f>F135</f>
        <v>302000</v>
      </c>
      <c r="G134" s="46">
        <f>G135</f>
        <v>89958.6</v>
      </c>
      <c r="H134" s="46">
        <f>H135</f>
        <v>0</v>
      </c>
    </row>
    <row r="135" spans="1:8" s="5" customFormat="1" ht="15.75" customHeight="1">
      <c r="A135" s="70" t="s">
        <v>58</v>
      </c>
      <c r="B135" s="47" t="s">
        <v>13</v>
      </c>
      <c r="C135" s="47" t="s">
        <v>13</v>
      </c>
      <c r="D135" s="89" t="s">
        <v>169</v>
      </c>
      <c r="E135" s="89" t="s">
        <v>196</v>
      </c>
      <c r="F135" s="46">
        <v>302000</v>
      </c>
      <c r="G135" s="46">
        <v>89958.6</v>
      </c>
      <c r="H135" s="46"/>
    </row>
    <row r="136" spans="1:8" s="5" customFormat="1" ht="18.75" customHeight="1">
      <c r="A136" s="71" t="s">
        <v>67</v>
      </c>
      <c r="B136" s="47" t="s">
        <v>13</v>
      </c>
      <c r="C136" s="47" t="s">
        <v>13</v>
      </c>
      <c r="D136" s="89" t="s">
        <v>170</v>
      </c>
      <c r="E136" s="89"/>
      <c r="F136" s="46">
        <f>F137</f>
        <v>100000</v>
      </c>
      <c r="G136" s="46">
        <f>G137</f>
        <v>29999.91</v>
      </c>
      <c r="H136" s="46"/>
    </row>
    <row r="137" spans="1:8" s="5" customFormat="1" ht="16.5">
      <c r="A137" s="76" t="s">
        <v>57</v>
      </c>
      <c r="B137" s="47" t="s">
        <v>13</v>
      </c>
      <c r="C137" s="47" t="s">
        <v>13</v>
      </c>
      <c r="D137" s="89" t="s">
        <v>170</v>
      </c>
      <c r="E137" s="89" t="s">
        <v>196</v>
      </c>
      <c r="F137" s="46">
        <v>100000</v>
      </c>
      <c r="G137" s="46">
        <v>29999.91</v>
      </c>
      <c r="H137" s="46"/>
    </row>
    <row r="138" spans="1:8" s="5" customFormat="1" ht="18.75" customHeight="1">
      <c r="A138" s="71" t="s">
        <v>68</v>
      </c>
      <c r="B138" s="47" t="s">
        <v>13</v>
      </c>
      <c r="C138" s="47" t="s">
        <v>13</v>
      </c>
      <c r="D138" s="89" t="s">
        <v>171</v>
      </c>
      <c r="E138" s="89"/>
      <c r="F138" s="46">
        <f>F139</f>
        <v>115000</v>
      </c>
      <c r="G138" s="46">
        <f>G139</f>
        <v>29779.5</v>
      </c>
      <c r="H138" s="46">
        <f>H139</f>
        <v>0</v>
      </c>
    </row>
    <row r="139" spans="1:8" s="5" customFormat="1" ht="16.5">
      <c r="A139" s="76" t="s">
        <v>57</v>
      </c>
      <c r="B139" s="47" t="s">
        <v>13</v>
      </c>
      <c r="C139" s="47" t="s">
        <v>13</v>
      </c>
      <c r="D139" s="89" t="s">
        <v>171</v>
      </c>
      <c r="E139" s="89" t="s">
        <v>196</v>
      </c>
      <c r="F139" s="46">
        <v>115000</v>
      </c>
      <c r="G139" s="46">
        <v>29779.5</v>
      </c>
      <c r="H139" s="46"/>
    </row>
    <row r="140" spans="1:8" s="5" customFormat="1" ht="17.25">
      <c r="A140" s="15" t="s">
        <v>49</v>
      </c>
      <c r="B140" s="47" t="s">
        <v>13</v>
      </c>
      <c r="C140" s="47" t="s">
        <v>13</v>
      </c>
      <c r="D140" s="87" t="s">
        <v>172</v>
      </c>
      <c r="E140" s="87"/>
      <c r="F140" s="33">
        <f>F143</f>
        <v>15000</v>
      </c>
      <c r="G140" s="33">
        <f>G143</f>
        <v>0</v>
      </c>
      <c r="H140" s="33">
        <f>H143</f>
        <v>0</v>
      </c>
    </row>
    <row r="141" spans="1:8" s="5" customFormat="1" ht="16.5">
      <c r="A141" s="69" t="s">
        <v>75</v>
      </c>
      <c r="B141" s="47" t="s">
        <v>13</v>
      </c>
      <c r="C141" s="47" t="s">
        <v>13</v>
      </c>
      <c r="D141" s="88" t="s">
        <v>173</v>
      </c>
      <c r="E141" s="88"/>
      <c r="F141" s="46">
        <f aca="true" t="shared" si="5" ref="F141:H142">F142</f>
        <v>15000</v>
      </c>
      <c r="G141" s="46">
        <f t="shared" si="5"/>
        <v>0</v>
      </c>
      <c r="H141" s="46">
        <f t="shared" si="5"/>
        <v>0</v>
      </c>
    </row>
    <row r="142" spans="1:8" s="5" customFormat="1" ht="16.5">
      <c r="A142" s="69" t="s">
        <v>70</v>
      </c>
      <c r="B142" s="47" t="s">
        <v>13</v>
      </c>
      <c r="C142" s="47" t="s">
        <v>13</v>
      </c>
      <c r="D142" s="88" t="s">
        <v>174</v>
      </c>
      <c r="E142" s="88"/>
      <c r="F142" s="46">
        <f t="shared" si="5"/>
        <v>15000</v>
      </c>
      <c r="G142" s="46">
        <f t="shared" si="5"/>
        <v>0</v>
      </c>
      <c r="H142" s="46">
        <f t="shared" si="5"/>
        <v>0</v>
      </c>
    </row>
    <row r="143" spans="1:8" s="5" customFormat="1" ht="30" customHeight="1">
      <c r="A143" s="70" t="s">
        <v>58</v>
      </c>
      <c r="B143" s="47" t="s">
        <v>13</v>
      </c>
      <c r="C143" s="47" t="s">
        <v>13</v>
      </c>
      <c r="D143" s="88" t="s">
        <v>174</v>
      </c>
      <c r="E143" s="88" t="s">
        <v>197</v>
      </c>
      <c r="F143" s="46">
        <v>15000</v>
      </c>
      <c r="G143" s="46">
        <v>0</v>
      </c>
      <c r="H143" s="46"/>
    </row>
    <row r="144" spans="1:8" s="3" customFormat="1" ht="18" customHeight="1">
      <c r="A144" s="15" t="s">
        <v>24</v>
      </c>
      <c r="B144" s="16" t="s">
        <v>13</v>
      </c>
      <c r="C144" s="16" t="s">
        <v>16</v>
      </c>
      <c r="D144" s="87"/>
      <c r="E144" s="87"/>
      <c r="F144" s="33">
        <f>+F145+F149+F154</f>
        <v>2285000</v>
      </c>
      <c r="G144" s="33">
        <f>+G145+G149+G154</f>
        <v>657129</v>
      </c>
      <c r="H144" s="33">
        <f>+G144/F144*100</f>
        <v>28.758380743982492</v>
      </c>
    </row>
    <row r="145" spans="1:8" ht="18" customHeight="1">
      <c r="A145" s="20" t="s">
        <v>48</v>
      </c>
      <c r="B145" s="16" t="s">
        <v>13</v>
      </c>
      <c r="C145" s="16" t="s">
        <v>16</v>
      </c>
      <c r="D145" s="90" t="s">
        <v>175</v>
      </c>
      <c r="E145" s="90"/>
      <c r="F145" s="33">
        <f>+F146</f>
        <v>1800000</v>
      </c>
      <c r="G145" s="33">
        <f>+G146</f>
        <v>386540</v>
      </c>
      <c r="H145" s="33">
        <f>+G145/F145*100</f>
        <v>21.474444444444444</v>
      </c>
    </row>
    <row r="146" spans="1:8" ht="18" customHeight="1">
      <c r="A146" s="79" t="s">
        <v>75</v>
      </c>
      <c r="B146" s="45" t="s">
        <v>13</v>
      </c>
      <c r="C146" s="45" t="s">
        <v>16</v>
      </c>
      <c r="D146" s="89" t="s">
        <v>168</v>
      </c>
      <c r="E146" s="89"/>
      <c r="F146" s="46">
        <f aca="true" t="shared" si="6" ref="F146:H147">F147</f>
        <v>1800000</v>
      </c>
      <c r="G146" s="46">
        <f t="shared" si="6"/>
        <v>386540</v>
      </c>
      <c r="H146" s="46">
        <f t="shared" si="6"/>
        <v>0</v>
      </c>
    </row>
    <row r="147" spans="1:8" ht="18" customHeight="1">
      <c r="A147" s="71" t="s">
        <v>66</v>
      </c>
      <c r="B147" s="45" t="s">
        <v>13</v>
      </c>
      <c r="C147" s="45" t="s">
        <v>16</v>
      </c>
      <c r="D147" s="89" t="s">
        <v>169</v>
      </c>
      <c r="E147" s="89"/>
      <c r="F147" s="46">
        <f t="shared" si="6"/>
        <v>1800000</v>
      </c>
      <c r="G147" s="46">
        <f t="shared" si="6"/>
        <v>386540</v>
      </c>
      <c r="H147" s="46">
        <f t="shared" si="6"/>
        <v>0</v>
      </c>
    </row>
    <row r="148" spans="1:8" s="26" customFormat="1" ht="16.5">
      <c r="A148" s="77" t="s">
        <v>57</v>
      </c>
      <c r="B148" s="48" t="s">
        <v>13</v>
      </c>
      <c r="C148" s="48" t="s">
        <v>16</v>
      </c>
      <c r="D148" s="89" t="s">
        <v>169</v>
      </c>
      <c r="E148" s="89" t="s">
        <v>196</v>
      </c>
      <c r="F148" s="46">
        <v>1800000</v>
      </c>
      <c r="G148" s="46">
        <v>386540</v>
      </c>
      <c r="H148" s="46"/>
    </row>
    <row r="149" spans="1:8" s="26" customFormat="1" ht="16.5" customHeight="1">
      <c r="A149" s="18" t="s">
        <v>50</v>
      </c>
      <c r="B149" s="22" t="s">
        <v>13</v>
      </c>
      <c r="C149" s="22" t="s">
        <v>16</v>
      </c>
      <c r="D149" s="90" t="s">
        <v>176</v>
      </c>
      <c r="E149" s="90"/>
      <c r="F149" s="33">
        <f>F152+F153</f>
        <v>455000</v>
      </c>
      <c r="G149" s="33">
        <f>G152+G153</f>
        <v>240659</v>
      </c>
      <c r="H149" s="33">
        <f>+G149/F149*100</f>
        <v>52.892087912087916</v>
      </c>
    </row>
    <row r="150" spans="1:8" s="26" customFormat="1" ht="16.5" customHeight="1">
      <c r="A150" s="71" t="s">
        <v>75</v>
      </c>
      <c r="B150" s="48" t="s">
        <v>13</v>
      </c>
      <c r="C150" s="48" t="s">
        <v>16</v>
      </c>
      <c r="D150" s="89" t="s">
        <v>177</v>
      </c>
      <c r="E150" s="89"/>
      <c r="F150" s="46">
        <f>F153+F152</f>
        <v>455000</v>
      </c>
      <c r="G150" s="46">
        <f>G153+G152</f>
        <v>240659</v>
      </c>
      <c r="H150" s="46">
        <f>H153+H152</f>
        <v>0</v>
      </c>
    </row>
    <row r="151" spans="1:8" s="26" customFormat="1" ht="16.5" customHeight="1">
      <c r="A151" s="71" t="s">
        <v>69</v>
      </c>
      <c r="B151" s="48" t="s">
        <v>13</v>
      </c>
      <c r="C151" s="48" t="s">
        <v>16</v>
      </c>
      <c r="D151" s="89" t="s">
        <v>178</v>
      </c>
      <c r="E151" s="89"/>
      <c r="F151" s="46">
        <f>F149</f>
        <v>455000</v>
      </c>
      <c r="G151" s="46">
        <f>G149</f>
        <v>240659</v>
      </c>
      <c r="H151" s="46"/>
    </row>
    <row r="152" spans="1:8" s="26" customFormat="1" ht="16.5" customHeight="1">
      <c r="A152" s="71" t="s">
        <v>58</v>
      </c>
      <c r="B152" s="48" t="s">
        <v>13</v>
      </c>
      <c r="C152" s="48" t="s">
        <v>16</v>
      </c>
      <c r="D152" s="89" t="s">
        <v>178</v>
      </c>
      <c r="E152" s="89" t="s">
        <v>197</v>
      </c>
      <c r="F152" s="46">
        <v>425000</v>
      </c>
      <c r="G152" s="46">
        <v>240659</v>
      </c>
      <c r="H152" s="46"/>
    </row>
    <row r="153" spans="1:8" s="26" customFormat="1" ht="16.5">
      <c r="A153" s="77" t="s">
        <v>57</v>
      </c>
      <c r="B153" s="48" t="s">
        <v>13</v>
      </c>
      <c r="C153" s="48" t="s">
        <v>16</v>
      </c>
      <c r="D153" s="89" t="s">
        <v>178</v>
      </c>
      <c r="E153" s="89" t="s">
        <v>196</v>
      </c>
      <c r="F153" s="46">
        <v>30000</v>
      </c>
      <c r="G153" s="46">
        <v>0</v>
      </c>
      <c r="H153" s="46"/>
    </row>
    <row r="154" spans="1:8" s="26" customFormat="1" ht="18" customHeight="1">
      <c r="A154" s="18" t="s">
        <v>49</v>
      </c>
      <c r="B154" s="22" t="s">
        <v>13</v>
      </c>
      <c r="C154" s="22" t="s">
        <v>16</v>
      </c>
      <c r="D154" s="90" t="s">
        <v>172</v>
      </c>
      <c r="E154" s="90"/>
      <c r="F154" s="33">
        <f>F157</f>
        <v>30000</v>
      </c>
      <c r="G154" s="33">
        <f>G157</f>
        <v>29930</v>
      </c>
      <c r="H154" s="33">
        <f>+G154/F154*100</f>
        <v>99.76666666666667</v>
      </c>
    </row>
    <row r="155" spans="1:8" s="26" customFormat="1" ht="18" customHeight="1">
      <c r="A155" s="71" t="s">
        <v>75</v>
      </c>
      <c r="B155" s="48" t="s">
        <v>13</v>
      </c>
      <c r="C155" s="48" t="s">
        <v>16</v>
      </c>
      <c r="D155" s="89" t="s">
        <v>173</v>
      </c>
      <c r="E155" s="89"/>
      <c r="F155" s="46">
        <f>F156</f>
        <v>30000</v>
      </c>
      <c r="G155" s="46">
        <f>G156</f>
        <v>29930</v>
      </c>
      <c r="H155" s="46">
        <f>H156</f>
        <v>0</v>
      </c>
    </row>
    <row r="156" spans="1:8" s="26" customFormat="1" ht="18" customHeight="1">
      <c r="A156" s="71" t="s">
        <v>69</v>
      </c>
      <c r="B156" s="48" t="s">
        <v>13</v>
      </c>
      <c r="C156" s="48" t="s">
        <v>16</v>
      </c>
      <c r="D156" s="89" t="s">
        <v>179</v>
      </c>
      <c r="E156" s="89"/>
      <c r="F156" s="46">
        <f>F154</f>
        <v>30000</v>
      </c>
      <c r="G156" s="46">
        <f>G154</f>
        <v>29930</v>
      </c>
      <c r="H156" s="46"/>
    </row>
    <row r="157" spans="1:8" s="26" customFormat="1" ht="33" customHeight="1">
      <c r="A157" s="71" t="s">
        <v>58</v>
      </c>
      <c r="B157" s="48" t="s">
        <v>13</v>
      </c>
      <c r="C157" s="48" t="s">
        <v>16</v>
      </c>
      <c r="D157" s="89" t="s">
        <v>179</v>
      </c>
      <c r="E157" s="89" t="s">
        <v>197</v>
      </c>
      <c r="F157" s="46">
        <v>30000</v>
      </c>
      <c r="G157" s="46">
        <v>29930</v>
      </c>
      <c r="H157" s="46"/>
    </row>
    <row r="158" spans="1:9" s="2" customFormat="1" ht="27.75" customHeight="1">
      <c r="A158" s="74" t="s">
        <v>52</v>
      </c>
      <c r="B158" s="43" t="s">
        <v>25</v>
      </c>
      <c r="C158" s="43" t="s">
        <v>38</v>
      </c>
      <c r="D158" s="43"/>
      <c r="E158" s="43"/>
      <c r="F158" s="44">
        <f>F159+F164</f>
        <v>1089000</v>
      </c>
      <c r="G158" s="44">
        <f>G159+G164</f>
        <v>15341.95</v>
      </c>
      <c r="H158" s="44">
        <f>+G158/F158*100</f>
        <v>1.4088108356290174</v>
      </c>
      <c r="I158" s="30"/>
    </row>
    <row r="159" spans="1:8" s="2" customFormat="1" ht="21" customHeight="1">
      <c r="A159" s="20" t="s">
        <v>26</v>
      </c>
      <c r="B159" s="21" t="s">
        <v>25</v>
      </c>
      <c r="C159" s="21" t="s">
        <v>4</v>
      </c>
      <c r="D159" s="87"/>
      <c r="E159" s="87"/>
      <c r="F159" s="33">
        <f>F163</f>
        <v>650000</v>
      </c>
      <c r="G159" s="33">
        <f>G163</f>
        <v>15341.95</v>
      </c>
      <c r="H159" s="33">
        <f>+G159/F159*100</f>
        <v>2.3603</v>
      </c>
    </row>
    <row r="160" spans="1:8" s="2" customFormat="1" ht="17.25">
      <c r="A160" s="20" t="s">
        <v>77</v>
      </c>
      <c r="B160" s="21" t="s">
        <v>25</v>
      </c>
      <c r="C160" s="21" t="s">
        <v>4</v>
      </c>
      <c r="D160" s="87" t="s">
        <v>142</v>
      </c>
      <c r="E160" s="87"/>
      <c r="F160" s="33">
        <f aca="true" t="shared" si="7" ref="F160:H162">F161</f>
        <v>650000</v>
      </c>
      <c r="G160" s="33">
        <f t="shared" si="7"/>
        <v>15341.95</v>
      </c>
      <c r="H160" s="33">
        <f t="shared" si="7"/>
        <v>0</v>
      </c>
    </row>
    <row r="161" spans="1:8" s="2" customFormat="1" ht="21" customHeight="1">
      <c r="A161" s="79" t="s">
        <v>75</v>
      </c>
      <c r="B161" s="53" t="s">
        <v>25</v>
      </c>
      <c r="C161" s="53" t="s">
        <v>4</v>
      </c>
      <c r="D161" s="88" t="s">
        <v>143</v>
      </c>
      <c r="E161" s="88"/>
      <c r="F161" s="46">
        <f t="shared" si="7"/>
        <v>650000</v>
      </c>
      <c r="G161" s="46">
        <f t="shared" si="7"/>
        <v>15341.95</v>
      </c>
      <c r="H161" s="46">
        <f t="shared" si="7"/>
        <v>0</v>
      </c>
    </row>
    <row r="162" spans="1:8" s="11" customFormat="1" ht="17.25" customHeight="1">
      <c r="A162" s="69" t="s">
        <v>45</v>
      </c>
      <c r="B162" s="45" t="s">
        <v>25</v>
      </c>
      <c r="C162" s="45" t="s">
        <v>4</v>
      </c>
      <c r="D162" s="88" t="s">
        <v>180</v>
      </c>
      <c r="E162" s="88"/>
      <c r="F162" s="46">
        <f t="shared" si="7"/>
        <v>650000</v>
      </c>
      <c r="G162" s="46">
        <f t="shared" si="7"/>
        <v>15341.95</v>
      </c>
      <c r="H162" s="46">
        <f t="shared" si="7"/>
        <v>0</v>
      </c>
    </row>
    <row r="163" spans="1:8" s="11" customFormat="1" ht="33">
      <c r="A163" s="70" t="s">
        <v>58</v>
      </c>
      <c r="B163" s="45" t="s">
        <v>25</v>
      </c>
      <c r="C163" s="45" t="s">
        <v>4</v>
      </c>
      <c r="D163" s="88" t="s">
        <v>180</v>
      </c>
      <c r="E163" s="88" t="s">
        <v>197</v>
      </c>
      <c r="F163" s="46">
        <v>650000</v>
      </c>
      <c r="G163" s="46">
        <v>15341.95</v>
      </c>
      <c r="H163" s="46"/>
    </row>
    <row r="164" spans="1:8" s="3" customFormat="1" ht="18.75" customHeight="1">
      <c r="A164" s="15" t="s">
        <v>88</v>
      </c>
      <c r="B164" s="16" t="s">
        <v>25</v>
      </c>
      <c r="C164" s="16" t="s">
        <v>9</v>
      </c>
      <c r="D164" s="87"/>
      <c r="E164" s="87"/>
      <c r="F164" s="33">
        <f>F168+F172+F176+F177</f>
        <v>439000</v>
      </c>
      <c r="G164" s="33">
        <f>G168+G172+G176+G177</f>
        <v>0</v>
      </c>
      <c r="H164" s="33">
        <f>H168+H172+H176+H177</f>
        <v>0</v>
      </c>
    </row>
    <row r="165" spans="1:8" ht="16.5" customHeight="1">
      <c r="A165" s="15" t="s">
        <v>48</v>
      </c>
      <c r="B165" s="16" t="s">
        <v>25</v>
      </c>
      <c r="C165" s="16" t="s">
        <v>9</v>
      </c>
      <c r="D165" s="87" t="s">
        <v>175</v>
      </c>
      <c r="E165" s="87"/>
      <c r="F165" s="17">
        <f>F168</f>
        <v>2000</v>
      </c>
      <c r="G165" s="17">
        <f>G168</f>
        <v>0</v>
      </c>
      <c r="H165" s="17">
        <f>H168</f>
        <v>0</v>
      </c>
    </row>
    <row r="166" spans="1:8" ht="16.5" customHeight="1">
      <c r="A166" s="69" t="s">
        <v>75</v>
      </c>
      <c r="B166" s="45" t="s">
        <v>25</v>
      </c>
      <c r="C166" s="45" t="s">
        <v>9</v>
      </c>
      <c r="D166" s="88" t="s">
        <v>168</v>
      </c>
      <c r="E166" s="88"/>
      <c r="F166" s="49">
        <f aca="true" t="shared" si="8" ref="F166:H167">F167</f>
        <v>2000</v>
      </c>
      <c r="G166" s="49">
        <f t="shared" si="8"/>
        <v>0</v>
      </c>
      <c r="H166" s="49">
        <f t="shared" si="8"/>
        <v>0</v>
      </c>
    </row>
    <row r="167" spans="1:8" ht="16.5" customHeight="1">
      <c r="A167" s="71" t="s">
        <v>66</v>
      </c>
      <c r="B167" s="45" t="s">
        <v>25</v>
      </c>
      <c r="C167" s="45" t="s">
        <v>9</v>
      </c>
      <c r="D167" s="88" t="s">
        <v>169</v>
      </c>
      <c r="E167" s="88"/>
      <c r="F167" s="49">
        <f t="shared" si="8"/>
        <v>2000</v>
      </c>
      <c r="G167" s="49">
        <f t="shared" si="8"/>
        <v>0</v>
      </c>
      <c r="H167" s="49">
        <f t="shared" si="8"/>
        <v>0</v>
      </c>
    </row>
    <row r="168" spans="1:8" s="26" customFormat="1" ht="33">
      <c r="A168" s="71" t="s">
        <v>58</v>
      </c>
      <c r="B168" s="48" t="s">
        <v>25</v>
      </c>
      <c r="C168" s="48" t="s">
        <v>9</v>
      </c>
      <c r="D168" s="89" t="s">
        <v>169</v>
      </c>
      <c r="E168" s="89" t="s">
        <v>197</v>
      </c>
      <c r="F168" s="46">
        <v>2000</v>
      </c>
      <c r="G168" s="46">
        <v>0</v>
      </c>
      <c r="H168" s="46"/>
    </row>
    <row r="169" spans="1:8" s="26" customFormat="1" ht="18" customHeight="1">
      <c r="A169" s="18" t="s">
        <v>50</v>
      </c>
      <c r="B169" s="22" t="s">
        <v>25</v>
      </c>
      <c r="C169" s="22" t="s">
        <v>9</v>
      </c>
      <c r="D169" s="90" t="s">
        <v>176</v>
      </c>
      <c r="E169" s="90"/>
      <c r="F169" s="33">
        <f>F172</f>
        <v>370000</v>
      </c>
      <c r="G169" s="33">
        <f>G172</f>
        <v>0</v>
      </c>
      <c r="H169" s="33">
        <f>H172</f>
        <v>0</v>
      </c>
    </row>
    <row r="170" spans="1:8" s="26" customFormat="1" ht="18" customHeight="1">
      <c r="A170" s="71" t="s">
        <v>75</v>
      </c>
      <c r="B170" s="48" t="s">
        <v>25</v>
      </c>
      <c r="C170" s="48" t="s">
        <v>9</v>
      </c>
      <c r="D170" s="89" t="s">
        <v>177</v>
      </c>
      <c r="E170" s="89"/>
      <c r="F170" s="46">
        <f aca="true" t="shared" si="9" ref="F170:H171">F171</f>
        <v>370000</v>
      </c>
      <c r="G170" s="46">
        <f t="shared" si="9"/>
        <v>0</v>
      </c>
      <c r="H170" s="46">
        <f t="shared" si="9"/>
        <v>0</v>
      </c>
    </row>
    <row r="171" spans="1:8" s="26" customFormat="1" ht="18" customHeight="1">
      <c r="A171" s="71" t="s">
        <v>70</v>
      </c>
      <c r="B171" s="48" t="s">
        <v>25</v>
      </c>
      <c r="C171" s="48" t="s">
        <v>9</v>
      </c>
      <c r="D171" s="89" t="s">
        <v>181</v>
      </c>
      <c r="E171" s="89"/>
      <c r="F171" s="46">
        <f t="shared" si="9"/>
        <v>370000</v>
      </c>
      <c r="G171" s="46">
        <f t="shared" si="9"/>
        <v>0</v>
      </c>
      <c r="H171" s="46">
        <f t="shared" si="9"/>
        <v>0</v>
      </c>
    </row>
    <row r="172" spans="1:8" s="26" customFormat="1" ht="33">
      <c r="A172" s="71" t="s">
        <v>58</v>
      </c>
      <c r="B172" s="48" t="s">
        <v>25</v>
      </c>
      <c r="C172" s="48" t="s">
        <v>9</v>
      </c>
      <c r="D172" s="89" t="s">
        <v>181</v>
      </c>
      <c r="E172" s="89" t="s">
        <v>197</v>
      </c>
      <c r="F172" s="46">
        <v>370000</v>
      </c>
      <c r="G172" s="46">
        <v>0</v>
      </c>
      <c r="H172" s="46"/>
    </row>
    <row r="173" spans="1:8" s="26" customFormat="1" ht="16.5" customHeight="1">
      <c r="A173" s="18" t="s">
        <v>49</v>
      </c>
      <c r="B173" s="22" t="s">
        <v>25</v>
      </c>
      <c r="C173" s="22" t="s">
        <v>9</v>
      </c>
      <c r="D173" s="90" t="s">
        <v>172</v>
      </c>
      <c r="E173" s="90"/>
      <c r="F173" s="33">
        <f>F176</f>
        <v>42000</v>
      </c>
      <c r="G173" s="33">
        <f>G176</f>
        <v>0</v>
      </c>
      <c r="H173" s="33">
        <f>H176</f>
        <v>0</v>
      </c>
    </row>
    <row r="174" spans="1:8" s="26" customFormat="1" ht="16.5" customHeight="1">
      <c r="A174" s="71" t="s">
        <v>75</v>
      </c>
      <c r="B174" s="48" t="s">
        <v>25</v>
      </c>
      <c r="C174" s="48" t="s">
        <v>9</v>
      </c>
      <c r="D174" s="89" t="s">
        <v>173</v>
      </c>
      <c r="E174" s="89"/>
      <c r="F174" s="46">
        <f aca="true" t="shared" si="10" ref="F174:H175">F175</f>
        <v>42000</v>
      </c>
      <c r="G174" s="46">
        <f t="shared" si="10"/>
        <v>0</v>
      </c>
      <c r="H174" s="46">
        <f t="shared" si="10"/>
        <v>0</v>
      </c>
    </row>
    <row r="175" spans="1:8" s="26" customFormat="1" ht="16.5" customHeight="1">
      <c r="A175" s="71" t="s">
        <v>70</v>
      </c>
      <c r="B175" s="48" t="s">
        <v>25</v>
      </c>
      <c r="C175" s="48" t="s">
        <v>9</v>
      </c>
      <c r="D175" s="89" t="s">
        <v>174</v>
      </c>
      <c r="E175" s="89"/>
      <c r="F175" s="46">
        <f t="shared" si="10"/>
        <v>42000</v>
      </c>
      <c r="G175" s="46">
        <f t="shared" si="10"/>
        <v>0</v>
      </c>
      <c r="H175" s="46">
        <f t="shared" si="10"/>
        <v>0</v>
      </c>
    </row>
    <row r="176" spans="1:8" s="26" customFormat="1" ht="33">
      <c r="A176" s="71" t="s">
        <v>58</v>
      </c>
      <c r="B176" s="48" t="s">
        <v>25</v>
      </c>
      <c r="C176" s="48" t="s">
        <v>9</v>
      </c>
      <c r="D176" s="89" t="s">
        <v>174</v>
      </c>
      <c r="E176" s="89" t="s">
        <v>197</v>
      </c>
      <c r="F176" s="46">
        <v>42000</v>
      </c>
      <c r="G176" s="46">
        <v>0</v>
      </c>
      <c r="H176" s="46"/>
    </row>
    <row r="177" spans="1:8" s="26" customFormat="1" ht="17.25">
      <c r="A177" s="20" t="s">
        <v>77</v>
      </c>
      <c r="B177" s="21" t="s">
        <v>25</v>
      </c>
      <c r="C177" s="21" t="s">
        <v>9</v>
      </c>
      <c r="D177" s="87" t="s">
        <v>142</v>
      </c>
      <c r="E177" s="87"/>
      <c r="F177" s="33">
        <f aca="true" t="shared" si="11" ref="F177:H179">F178</f>
        <v>25000</v>
      </c>
      <c r="G177" s="33">
        <f t="shared" si="11"/>
        <v>0</v>
      </c>
      <c r="H177" s="33">
        <f t="shared" si="11"/>
        <v>0</v>
      </c>
    </row>
    <row r="178" spans="1:8" s="26" customFormat="1" ht="16.5">
      <c r="A178" s="79" t="s">
        <v>75</v>
      </c>
      <c r="B178" s="53" t="s">
        <v>25</v>
      </c>
      <c r="C178" s="53" t="s">
        <v>9</v>
      </c>
      <c r="D178" s="88" t="s">
        <v>143</v>
      </c>
      <c r="E178" s="88"/>
      <c r="F178" s="46">
        <f t="shared" si="11"/>
        <v>25000</v>
      </c>
      <c r="G178" s="46">
        <f t="shared" si="11"/>
        <v>0</v>
      </c>
      <c r="H178" s="46">
        <f t="shared" si="11"/>
        <v>0</v>
      </c>
    </row>
    <row r="179" spans="1:8" s="26" customFormat="1" ht="16.5">
      <c r="A179" s="69" t="s">
        <v>45</v>
      </c>
      <c r="B179" s="45" t="s">
        <v>25</v>
      </c>
      <c r="C179" s="45" t="s">
        <v>9</v>
      </c>
      <c r="D179" s="88" t="s">
        <v>180</v>
      </c>
      <c r="E179" s="88"/>
      <c r="F179" s="46">
        <f t="shared" si="11"/>
        <v>25000</v>
      </c>
      <c r="G179" s="46">
        <f t="shared" si="11"/>
        <v>0</v>
      </c>
      <c r="H179" s="46">
        <f t="shared" si="11"/>
        <v>0</v>
      </c>
    </row>
    <row r="180" spans="1:9" s="26" customFormat="1" ht="33">
      <c r="A180" s="70" t="s">
        <v>58</v>
      </c>
      <c r="B180" s="45" t="s">
        <v>25</v>
      </c>
      <c r="C180" s="45" t="s">
        <v>9</v>
      </c>
      <c r="D180" s="88" t="s">
        <v>180</v>
      </c>
      <c r="E180" s="88" t="s">
        <v>197</v>
      </c>
      <c r="F180" s="46">
        <v>25000</v>
      </c>
      <c r="G180" s="46">
        <v>0</v>
      </c>
      <c r="H180" s="46"/>
      <c r="I180" s="38"/>
    </row>
    <row r="181" spans="1:8" s="26" customFormat="1" ht="41.25" customHeight="1">
      <c r="A181" s="81" t="s">
        <v>95</v>
      </c>
      <c r="B181" s="54" t="s">
        <v>16</v>
      </c>
      <c r="C181" s="54" t="s">
        <v>38</v>
      </c>
      <c r="D181" s="93"/>
      <c r="E181" s="93"/>
      <c r="F181" s="55">
        <f>+F182+F186</f>
        <v>450000</v>
      </c>
      <c r="G181" s="55">
        <f>+G182+G186</f>
        <v>2940</v>
      </c>
      <c r="H181" s="55">
        <f>+G181/F181*100</f>
        <v>0.6533333333333333</v>
      </c>
    </row>
    <row r="182" spans="1:8" s="26" customFormat="1" ht="17.25">
      <c r="A182" s="31" t="s">
        <v>48</v>
      </c>
      <c r="B182" s="32" t="s">
        <v>16</v>
      </c>
      <c r="C182" s="32" t="s">
        <v>4</v>
      </c>
      <c r="D182" s="91" t="s">
        <v>175</v>
      </c>
      <c r="E182" s="91"/>
      <c r="F182" s="34">
        <f aca="true" t="shared" si="12" ref="F182:H184">+F183</f>
        <v>100000</v>
      </c>
      <c r="G182" s="34">
        <f t="shared" si="12"/>
        <v>0</v>
      </c>
      <c r="H182" s="34">
        <f t="shared" si="12"/>
        <v>0</v>
      </c>
    </row>
    <row r="183" spans="1:8" s="26" customFormat="1" ht="16.5">
      <c r="A183" s="72" t="s">
        <v>75</v>
      </c>
      <c r="B183" s="51" t="s">
        <v>16</v>
      </c>
      <c r="C183" s="51" t="s">
        <v>4</v>
      </c>
      <c r="D183" s="92" t="s">
        <v>168</v>
      </c>
      <c r="E183" s="92"/>
      <c r="F183" s="56">
        <f t="shared" si="12"/>
        <v>100000</v>
      </c>
      <c r="G183" s="56">
        <f t="shared" si="12"/>
        <v>0</v>
      </c>
      <c r="H183" s="56">
        <f t="shared" si="12"/>
        <v>0</v>
      </c>
    </row>
    <row r="184" spans="1:8" s="26" customFormat="1" ht="16.5">
      <c r="A184" s="72" t="s">
        <v>68</v>
      </c>
      <c r="B184" s="51" t="s">
        <v>16</v>
      </c>
      <c r="C184" s="51" t="s">
        <v>4</v>
      </c>
      <c r="D184" s="92" t="s">
        <v>171</v>
      </c>
      <c r="E184" s="92"/>
      <c r="F184" s="56">
        <f t="shared" si="12"/>
        <v>100000</v>
      </c>
      <c r="G184" s="56">
        <f t="shared" si="12"/>
        <v>0</v>
      </c>
      <c r="H184" s="56">
        <f t="shared" si="12"/>
        <v>0</v>
      </c>
    </row>
    <row r="185" spans="1:8" s="26" customFormat="1" ht="33">
      <c r="A185" s="72" t="s">
        <v>58</v>
      </c>
      <c r="B185" s="51" t="s">
        <v>16</v>
      </c>
      <c r="C185" s="51" t="s">
        <v>4</v>
      </c>
      <c r="D185" s="92" t="s">
        <v>171</v>
      </c>
      <c r="E185" s="92" t="s">
        <v>197</v>
      </c>
      <c r="F185" s="56">
        <v>100000</v>
      </c>
      <c r="G185" s="56">
        <v>0</v>
      </c>
      <c r="H185" s="56"/>
    </row>
    <row r="186" spans="1:8" s="26" customFormat="1" ht="17.25">
      <c r="A186" s="31" t="s">
        <v>97</v>
      </c>
      <c r="B186" s="32" t="s">
        <v>16</v>
      </c>
      <c r="C186" s="32" t="s">
        <v>16</v>
      </c>
      <c r="D186" s="91" t="s">
        <v>182</v>
      </c>
      <c r="E186" s="91"/>
      <c r="F186" s="34">
        <f>F188</f>
        <v>350000</v>
      </c>
      <c r="G186" s="34">
        <f>G188</f>
        <v>2940</v>
      </c>
      <c r="H186" s="34">
        <f>+G186/F186*100</f>
        <v>0.84</v>
      </c>
    </row>
    <row r="187" spans="1:8" s="26" customFormat="1" ht="16.5">
      <c r="A187" s="72" t="s">
        <v>75</v>
      </c>
      <c r="B187" s="51" t="s">
        <v>16</v>
      </c>
      <c r="C187" s="51" t="s">
        <v>16</v>
      </c>
      <c r="D187" s="92" t="s">
        <v>183</v>
      </c>
      <c r="E187" s="92"/>
      <c r="F187" s="57">
        <f>+F188</f>
        <v>350000</v>
      </c>
      <c r="G187" s="57">
        <f>+G188</f>
        <v>2940</v>
      </c>
      <c r="H187" s="57">
        <f>+H188</f>
        <v>0</v>
      </c>
    </row>
    <row r="188" spans="1:8" s="26" customFormat="1" ht="33">
      <c r="A188" s="72" t="s">
        <v>98</v>
      </c>
      <c r="B188" s="51" t="s">
        <v>16</v>
      </c>
      <c r="C188" s="51" t="s">
        <v>16</v>
      </c>
      <c r="D188" s="92" t="s">
        <v>184</v>
      </c>
      <c r="E188" s="92"/>
      <c r="F188" s="57">
        <f>F189</f>
        <v>350000</v>
      </c>
      <c r="G188" s="57">
        <f>G189</f>
        <v>2940</v>
      </c>
      <c r="H188" s="57">
        <f>H189</f>
        <v>0</v>
      </c>
    </row>
    <row r="189" spans="1:9" s="26" customFormat="1" ht="16.5">
      <c r="A189" s="72" t="s">
        <v>99</v>
      </c>
      <c r="B189" s="51" t="s">
        <v>16</v>
      </c>
      <c r="C189" s="51" t="s">
        <v>16</v>
      </c>
      <c r="D189" s="92" t="s">
        <v>184</v>
      </c>
      <c r="E189" s="92" t="s">
        <v>197</v>
      </c>
      <c r="F189" s="57">
        <v>350000</v>
      </c>
      <c r="G189" s="57">
        <v>2940</v>
      </c>
      <c r="H189" s="57"/>
      <c r="I189" s="38"/>
    </row>
    <row r="190" spans="1:8" s="11" customFormat="1" ht="27.75" customHeight="1">
      <c r="A190" s="74" t="s">
        <v>27</v>
      </c>
      <c r="B190" s="43" t="s">
        <v>19</v>
      </c>
      <c r="C190" s="43" t="s">
        <v>38</v>
      </c>
      <c r="D190" s="43"/>
      <c r="E190" s="43"/>
      <c r="F190" s="44">
        <f>F196+F210+F191</f>
        <v>4629984.15</v>
      </c>
      <c r="G190" s="44">
        <f>G196+G210+G191</f>
        <v>934020.73</v>
      </c>
      <c r="H190" s="44">
        <f>+G190/F190*100</f>
        <v>20.173302969082517</v>
      </c>
    </row>
    <row r="191" spans="1:8" s="11" customFormat="1" ht="15.75" customHeight="1">
      <c r="A191" s="23" t="s">
        <v>91</v>
      </c>
      <c r="B191" s="24" t="s">
        <v>19</v>
      </c>
      <c r="C191" s="22" t="s">
        <v>4</v>
      </c>
      <c r="D191" s="90"/>
      <c r="E191" s="90"/>
      <c r="F191" s="29">
        <f>+F192</f>
        <v>473294.15</v>
      </c>
      <c r="G191" s="29">
        <f>+G192</f>
        <v>117432.38</v>
      </c>
      <c r="H191" s="29">
        <f>+H192</f>
        <v>0</v>
      </c>
    </row>
    <row r="192" spans="1:8" s="11" customFormat="1" ht="16.5" customHeight="1">
      <c r="A192" s="82" t="s">
        <v>92</v>
      </c>
      <c r="B192" s="58" t="s">
        <v>19</v>
      </c>
      <c r="C192" s="48" t="s">
        <v>4</v>
      </c>
      <c r="D192" s="89" t="s">
        <v>142</v>
      </c>
      <c r="E192" s="89"/>
      <c r="F192" s="59">
        <f aca="true" t="shared" si="13" ref="F192:H194">F193</f>
        <v>473294.15</v>
      </c>
      <c r="G192" s="59">
        <f t="shared" si="13"/>
        <v>117432.38</v>
      </c>
      <c r="H192" s="59">
        <f t="shared" si="13"/>
        <v>0</v>
      </c>
    </row>
    <row r="193" spans="1:8" s="11" customFormat="1" ht="16.5">
      <c r="A193" s="83" t="s">
        <v>78</v>
      </c>
      <c r="B193" s="58" t="s">
        <v>19</v>
      </c>
      <c r="C193" s="48" t="s">
        <v>4</v>
      </c>
      <c r="D193" s="89" t="s">
        <v>185</v>
      </c>
      <c r="E193" s="89"/>
      <c r="F193" s="59">
        <f t="shared" si="13"/>
        <v>473294.15</v>
      </c>
      <c r="G193" s="59">
        <f t="shared" si="13"/>
        <v>117432.38</v>
      </c>
      <c r="H193" s="59">
        <f t="shared" si="13"/>
        <v>0</v>
      </c>
    </row>
    <row r="194" spans="1:8" s="11" customFormat="1" ht="16.5">
      <c r="A194" s="84" t="s">
        <v>93</v>
      </c>
      <c r="B194" s="58" t="s">
        <v>19</v>
      </c>
      <c r="C194" s="48" t="s">
        <v>4</v>
      </c>
      <c r="D194" s="89" t="s">
        <v>186</v>
      </c>
      <c r="E194" s="89"/>
      <c r="F194" s="59">
        <f t="shared" si="13"/>
        <v>473294.15</v>
      </c>
      <c r="G194" s="59">
        <f t="shared" si="13"/>
        <v>117432.38</v>
      </c>
      <c r="H194" s="59">
        <f t="shared" si="13"/>
        <v>0</v>
      </c>
    </row>
    <row r="195" spans="1:8" s="11" customFormat="1" ht="16.5">
      <c r="A195" s="84" t="s">
        <v>57</v>
      </c>
      <c r="B195" s="58" t="s">
        <v>19</v>
      </c>
      <c r="C195" s="48" t="s">
        <v>4</v>
      </c>
      <c r="D195" s="89" t="s">
        <v>186</v>
      </c>
      <c r="E195" s="89" t="s">
        <v>196</v>
      </c>
      <c r="F195" s="59">
        <v>473294.15</v>
      </c>
      <c r="G195" s="59">
        <v>117432.38</v>
      </c>
      <c r="H195" s="59"/>
    </row>
    <row r="196" spans="1:8" s="13" customFormat="1" ht="18" customHeight="1">
      <c r="A196" s="15" t="s">
        <v>28</v>
      </c>
      <c r="B196" s="16" t="s">
        <v>19</v>
      </c>
      <c r="C196" s="16" t="s">
        <v>7</v>
      </c>
      <c r="D196" s="87"/>
      <c r="E196" s="87"/>
      <c r="F196" s="33">
        <f>+F197+F201+F205</f>
        <v>2960000</v>
      </c>
      <c r="G196" s="33">
        <f>+G197+G201+G205</f>
        <v>744531.6</v>
      </c>
      <c r="H196" s="33">
        <f>+G196/F196*100</f>
        <v>25.153094594594595</v>
      </c>
    </row>
    <row r="197" spans="1:8" s="13" customFormat="1" ht="18" customHeight="1">
      <c r="A197" s="15" t="s">
        <v>77</v>
      </c>
      <c r="B197" s="16" t="s">
        <v>19</v>
      </c>
      <c r="C197" s="16" t="s">
        <v>7</v>
      </c>
      <c r="D197" s="87" t="s">
        <v>142</v>
      </c>
      <c r="E197" s="87"/>
      <c r="F197" s="33">
        <f>F198</f>
        <v>54000</v>
      </c>
      <c r="G197" s="33">
        <f>G198</f>
        <v>48000</v>
      </c>
      <c r="H197" s="33">
        <f>H198</f>
        <v>0</v>
      </c>
    </row>
    <row r="198" spans="1:8" s="13" customFormat="1" ht="18" customHeight="1">
      <c r="A198" s="69" t="s">
        <v>78</v>
      </c>
      <c r="B198" s="45" t="s">
        <v>19</v>
      </c>
      <c r="C198" s="45" t="s">
        <v>7</v>
      </c>
      <c r="D198" s="88" t="s">
        <v>185</v>
      </c>
      <c r="E198" s="88"/>
      <c r="F198" s="49">
        <f>F200</f>
        <v>54000</v>
      </c>
      <c r="G198" s="49">
        <f>G200</f>
        <v>48000</v>
      </c>
      <c r="H198" s="49">
        <f>H200</f>
        <v>0</v>
      </c>
    </row>
    <row r="199" spans="1:8" s="13" customFormat="1" ht="16.5" customHeight="1">
      <c r="A199" s="69" t="s">
        <v>29</v>
      </c>
      <c r="B199" s="45" t="s">
        <v>19</v>
      </c>
      <c r="C199" s="45" t="s">
        <v>7</v>
      </c>
      <c r="D199" s="88" t="s">
        <v>186</v>
      </c>
      <c r="E199" s="88"/>
      <c r="F199" s="49">
        <f>F200</f>
        <v>54000</v>
      </c>
      <c r="G199" s="49">
        <f>G200</f>
        <v>48000</v>
      </c>
      <c r="H199" s="49">
        <f>H200</f>
        <v>0</v>
      </c>
    </row>
    <row r="200" spans="1:8" s="13" customFormat="1" ht="16.5" customHeight="1">
      <c r="A200" s="76" t="s">
        <v>57</v>
      </c>
      <c r="B200" s="45" t="s">
        <v>19</v>
      </c>
      <c r="C200" s="45" t="s">
        <v>7</v>
      </c>
      <c r="D200" s="88" t="s">
        <v>186</v>
      </c>
      <c r="E200" s="88" t="s">
        <v>196</v>
      </c>
      <c r="F200" s="46">
        <v>54000</v>
      </c>
      <c r="G200" s="46">
        <v>48000</v>
      </c>
      <c r="H200" s="46"/>
    </row>
    <row r="201" spans="1:8" ht="16.5" customHeight="1">
      <c r="A201" s="15" t="s">
        <v>51</v>
      </c>
      <c r="B201" s="16" t="s">
        <v>19</v>
      </c>
      <c r="C201" s="16" t="s">
        <v>7</v>
      </c>
      <c r="D201" s="87" t="s">
        <v>175</v>
      </c>
      <c r="E201" s="87"/>
      <c r="F201" s="33">
        <f>F204</f>
        <v>206000</v>
      </c>
      <c r="G201" s="33">
        <f>G204</f>
        <v>57500</v>
      </c>
      <c r="H201" s="33">
        <f>+G201/F201*100</f>
        <v>27.9126213592233</v>
      </c>
    </row>
    <row r="202" spans="1:8" ht="16.5" customHeight="1">
      <c r="A202" s="69" t="s">
        <v>78</v>
      </c>
      <c r="B202" s="45" t="s">
        <v>19</v>
      </c>
      <c r="C202" s="45" t="s">
        <v>7</v>
      </c>
      <c r="D202" s="88" t="s">
        <v>187</v>
      </c>
      <c r="E202" s="88"/>
      <c r="F202" s="46">
        <f aca="true" t="shared" si="14" ref="F202:H203">F203</f>
        <v>206000</v>
      </c>
      <c r="G202" s="46">
        <f t="shared" si="14"/>
        <v>57500</v>
      </c>
      <c r="H202" s="46">
        <f t="shared" si="14"/>
        <v>0</v>
      </c>
    </row>
    <row r="203" spans="1:8" ht="16.5" customHeight="1">
      <c r="A203" s="69" t="s">
        <v>67</v>
      </c>
      <c r="B203" s="45" t="s">
        <v>19</v>
      </c>
      <c r="C203" s="45" t="s">
        <v>7</v>
      </c>
      <c r="D203" s="88" t="s">
        <v>188</v>
      </c>
      <c r="E203" s="88"/>
      <c r="F203" s="46">
        <f t="shared" si="14"/>
        <v>206000</v>
      </c>
      <c r="G203" s="46">
        <f t="shared" si="14"/>
        <v>57500</v>
      </c>
      <c r="H203" s="46"/>
    </row>
    <row r="204" spans="1:8" s="26" customFormat="1" ht="19.5" customHeight="1">
      <c r="A204" s="77" t="s">
        <v>57</v>
      </c>
      <c r="B204" s="48" t="s">
        <v>19</v>
      </c>
      <c r="C204" s="48" t="s">
        <v>7</v>
      </c>
      <c r="D204" s="89" t="s">
        <v>188</v>
      </c>
      <c r="E204" s="89" t="s">
        <v>196</v>
      </c>
      <c r="F204" s="46">
        <v>206000</v>
      </c>
      <c r="G204" s="46">
        <v>57500</v>
      </c>
      <c r="H204" s="46"/>
    </row>
    <row r="205" spans="1:8" s="26" customFormat="1" ht="16.5" customHeight="1">
      <c r="A205" s="18" t="s">
        <v>50</v>
      </c>
      <c r="B205" s="22" t="s">
        <v>19</v>
      </c>
      <c r="C205" s="22" t="s">
        <v>7</v>
      </c>
      <c r="D205" s="90" t="s">
        <v>176</v>
      </c>
      <c r="E205" s="90"/>
      <c r="F205" s="33">
        <f>+F206</f>
        <v>2700000</v>
      </c>
      <c r="G205" s="33">
        <f>+G206</f>
        <v>639031.6</v>
      </c>
      <c r="H205" s="33">
        <f>+G205/F205*100</f>
        <v>23.66783703703704</v>
      </c>
    </row>
    <row r="206" spans="1:8" s="26" customFormat="1" ht="16.5" customHeight="1">
      <c r="A206" s="71" t="s">
        <v>78</v>
      </c>
      <c r="B206" s="48" t="s">
        <v>19</v>
      </c>
      <c r="C206" s="48" t="s">
        <v>7</v>
      </c>
      <c r="D206" s="89" t="s">
        <v>189</v>
      </c>
      <c r="E206" s="89"/>
      <c r="F206" s="46">
        <f>F207</f>
        <v>2700000</v>
      </c>
      <c r="G206" s="46">
        <f>G207</f>
        <v>639031.6</v>
      </c>
      <c r="H206" s="46">
        <f>H207</f>
        <v>0</v>
      </c>
    </row>
    <row r="207" spans="1:8" s="26" customFormat="1" ht="16.5" customHeight="1">
      <c r="A207" s="71" t="s">
        <v>67</v>
      </c>
      <c r="B207" s="48" t="s">
        <v>19</v>
      </c>
      <c r="C207" s="48" t="s">
        <v>7</v>
      </c>
      <c r="D207" s="89" t="s">
        <v>190</v>
      </c>
      <c r="E207" s="89"/>
      <c r="F207" s="46">
        <f>F209+F208</f>
        <v>2700000</v>
      </c>
      <c r="G207" s="46">
        <f>G209+G208</f>
        <v>639031.6</v>
      </c>
      <c r="H207" s="46"/>
    </row>
    <row r="208" spans="1:8" s="26" customFormat="1" ht="16.5" customHeight="1">
      <c r="A208" s="71" t="s">
        <v>58</v>
      </c>
      <c r="B208" s="48" t="s">
        <v>19</v>
      </c>
      <c r="C208" s="48" t="s">
        <v>7</v>
      </c>
      <c r="D208" s="89" t="s">
        <v>190</v>
      </c>
      <c r="E208" s="89" t="s">
        <v>197</v>
      </c>
      <c r="F208" s="46">
        <v>30000</v>
      </c>
      <c r="G208" s="46">
        <v>2631.6</v>
      </c>
      <c r="H208" s="46"/>
    </row>
    <row r="209" spans="1:8" s="26" customFormat="1" ht="19.5" customHeight="1">
      <c r="A209" s="77" t="s">
        <v>57</v>
      </c>
      <c r="B209" s="48" t="s">
        <v>19</v>
      </c>
      <c r="C209" s="48" t="s">
        <v>7</v>
      </c>
      <c r="D209" s="89" t="s">
        <v>190</v>
      </c>
      <c r="E209" s="89" t="s">
        <v>196</v>
      </c>
      <c r="F209" s="46">
        <v>2670000</v>
      </c>
      <c r="G209" s="46">
        <v>636400</v>
      </c>
      <c r="H209" s="46"/>
    </row>
    <row r="210" spans="1:9" s="26" customFormat="1" ht="16.5" customHeight="1">
      <c r="A210" s="18" t="s">
        <v>35</v>
      </c>
      <c r="B210" s="22" t="s">
        <v>19</v>
      </c>
      <c r="C210" s="22" t="s">
        <v>9</v>
      </c>
      <c r="D210" s="90"/>
      <c r="E210" s="90"/>
      <c r="F210" s="33">
        <f>F213</f>
        <v>1196690</v>
      </c>
      <c r="G210" s="33">
        <f>G213</f>
        <v>72056.75</v>
      </c>
      <c r="H210" s="33">
        <f>+G210/F210*100</f>
        <v>6.02133802404967</v>
      </c>
      <c r="I210" s="38"/>
    </row>
    <row r="211" spans="1:8" s="26" customFormat="1" ht="16.5" customHeight="1">
      <c r="A211" s="18" t="s">
        <v>76</v>
      </c>
      <c r="B211" s="22" t="s">
        <v>19</v>
      </c>
      <c r="C211" s="22" t="s">
        <v>9</v>
      </c>
      <c r="D211" s="90" t="s">
        <v>164</v>
      </c>
      <c r="E211" s="90"/>
      <c r="F211" s="19">
        <f aca="true" t="shared" si="15" ref="F211:H212">F212</f>
        <v>1196690</v>
      </c>
      <c r="G211" s="19">
        <f t="shared" si="15"/>
        <v>72056.75</v>
      </c>
      <c r="H211" s="19">
        <f t="shared" si="15"/>
        <v>0</v>
      </c>
    </row>
    <row r="212" spans="1:8" s="26" customFormat="1" ht="16.5" customHeight="1">
      <c r="A212" s="71" t="s">
        <v>78</v>
      </c>
      <c r="B212" s="48" t="s">
        <v>19</v>
      </c>
      <c r="C212" s="48" t="s">
        <v>9</v>
      </c>
      <c r="D212" s="89" t="s">
        <v>191</v>
      </c>
      <c r="E212" s="89"/>
      <c r="F212" s="50">
        <f t="shared" si="15"/>
        <v>1196690</v>
      </c>
      <c r="G212" s="50">
        <f t="shared" si="15"/>
        <v>72056.75</v>
      </c>
      <c r="H212" s="50"/>
    </row>
    <row r="213" spans="1:8" s="26" customFormat="1" ht="51.75" customHeight="1">
      <c r="A213" s="71" t="s">
        <v>43</v>
      </c>
      <c r="B213" s="48" t="s">
        <v>19</v>
      </c>
      <c r="C213" s="48" t="s">
        <v>9</v>
      </c>
      <c r="D213" s="89" t="s">
        <v>192</v>
      </c>
      <c r="E213" s="89"/>
      <c r="F213" s="50">
        <f>F215+F214</f>
        <v>1196690</v>
      </c>
      <c r="G213" s="50">
        <f>G215+G214</f>
        <v>72056.75</v>
      </c>
      <c r="H213" s="50"/>
    </row>
    <row r="214" spans="1:8" s="26" customFormat="1" ht="33">
      <c r="A214" s="71" t="s">
        <v>58</v>
      </c>
      <c r="B214" s="48" t="s">
        <v>19</v>
      </c>
      <c r="C214" s="48" t="s">
        <v>9</v>
      </c>
      <c r="D214" s="89" t="s">
        <v>192</v>
      </c>
      <c r="E214" s="89" t="s">
        <v>197</v>
      </c>
      <c r="F214" s="50">
        <v>16122.51</v>
      </c>
      <c r="G214" s="50">
        <v>1204.49</v>
      </c>
      <c r="H214" s="50"/>
    </row>
    <row r="215" spans="1:11" s="26" customFormat="1" ht="21" customHeight="1">
      <c r="A215" s="77" t="s">
        <v>57</v>
      </c>
      <c r="B215" s="48" t="s">
        <v>19</v>
      </c>
      <c r="C215" s="48" t="s">
        <v>9</v>
      </c>
      <c r="D215" s="89" t="s">
        <v>192</v>
      </c>
      <c r="E215" s="89" t="s">
        <v>196</v>
      </c>
      <c r="F215" s="50">
        <v>1180567.49</v>
      </c>
      <c r="G215" s="50">
        <v>70852.26</v>
      </c>
      <c r="H215" s="50"/>
      <c r="K215" s="37"/>
    </row>
    <row r="216" spans="1:8" s="26" customFormat="1" ht="23.25" customHeight="1">
      <c r="A216" s="74" t="s">
        <v>30</v>
      </c>
      <c r="B216" s="43" t="s">
        <v>31</v>
      </c>
      <c r="C216" s="43" t="s">
        <v>38</v>
      </c>
      <c r="D216" s="43"/>
      <c r="E216" s="43"/>
      <c r="F216" s="44">
        <f aca="true" t="shared" si="16" ref="F216:H217">F217</f>
        <v>3920000</v>
      </c>
      <c r="G216" s="44">
        <f t="shared" si="16"/>
        <v>3603211.14</v>
      </c>
      <c r="H216" s="44">
        <f>+G216/F216*100</f>
        <v>91.91865153061225</v>
      </c>
    </row>
    <row r="217" spans="1:11" s="26" customFormat="1" ht="17.25" customHeight="1">
      <c r="A217" s="18" t="s">
        <v>32</v>
      </c>
      <c r="B217" s="22" t="s">
        <v>31</v>
      </c>
      <c r="C217" s="22" t="s">
        <v>5</v>
      </c>
      <c r="D217" s="22"/>
      <c r="E217" s="22"/>
      <c r="F217" s="33">
        <f t="shared" si="16"/>
        <v>3920000</v>
      </c>
      <c r="G217" s="33">
        <f t="shared" si="16"/>
        <v>3603211.14</v>
      </c>
      <c r="H217" s="33">
        <f t="shared" si="16"/>
        <v>0</v>
      </c>
      <c r="K217" s="37"/>
    </row>
    <row r="218" spans="1:8" s="26" customFormat="1" ht="16.5" customHeight="1">
      <c r="A218" s="18" t="s">
        <v>49</v>
      </c>
      <c r="B218" s="22" t="s">
        <v>31</v>
      </c>
      <c r="C218" s="22" t="s">
        <v>5</v>
      </c>
      <c r="D218" s="90" t="s">
        <v>172</v>
      </c>
      <c r="E218" s="90"/>
      <c r="F218" s="19">
        <f>F221</f>
        <v>3920000</v>
      </c>
      <c r="G218" s="19">
        <f>G221</f>
        <v>3603211.14</v>
      </c>
      <c r="H218" s="19">
        <f>H221</f>
        <v>0</v>
      </c>
    </row>
    <row r="219" spans="1:11" s="26" customFormat="1" ht="16.5" customHeight="1">
      <c r="A219" s="71" t="s">
        <v>75</v>
      </c>
      <c r="B219" s="48" t="s">
        <v>31</v>
      </c>
      <c r="C219" s="48" t="s">
        <v>5</v>
      </c>
      <c r="D219" s="89" t="s">
        <v>173</v>
      </c>
      <c r="E219" s="89"/>
      <c r="F219" s="50">
        <f aca="true" t="shared" si="17" ref="F219:H220">F220</f>
        <v>3920000</v>
      </c>
      <c r="G219" s="50">
        <f t="shared" si="17"/>
        <v>3603211.14</v>
      </c>
      <c r="H219" s="50">
        <f t="shared" si="17"/>
        <v>0</v>
      </c>
      <c r="J219" s="37"/>
      <c r="K219" s="37"/>
    </row>
    <row r="220" spans="1:8" s="26" customFormat="1" ht="16.5" customHeight="1">
      <c r="A220" s="71" t="s">
        <v>73</v>
      </c>
      <c r="B220" s="48" t="s">
        <v>31</v>
      </c>
      <c r="C220" s="48" t="s">
        <v>5</v>
      </c>
      <c r="D220" s="89" t="s">
        <v>193</v>
      </c>
      <c r="E220" s="89"/>
      <c r="F220" s="50">
        <f t="shared" si="17"/>
        <v>3920000</v>
      </c>
      <c r="G220" s="50">
        <f t="shared" si="17"/>
        <v>3603211.14</v>
      </c>
      <c r="H220" s="50">
        <f t="shared" si="17"/>
        <v>0</v>
      </c>
    </row>
    <row r="221" spans="1:11" s="26" customFormat="1" ht="33">
      <c r="A221" s="71" t="s">
        <v>58</v>
      </c>
      <c r="B221" s="48" t="s">
        <v>31</v>
      </c>
      <c r="C221" s="48" t="s">
        <v>5</v>
      </c>
      <c r="D221" s="89" t="s">
        <v>193</v>
      </c>
      <c r="E221" s="89" t="s">
        <v>197</v>
      </c>
      <c r="F221" s="46">
        <v>3920000</v>
      </c>
      <c r="G221" s="46">
        <v>3603211.14</v>
      </c>
      <c r="H221" s="46"/>
      <c r="K221" s="37"/>
    </row>
    <row r="222" spans="1:11" s="26" customFormat="1" ht="16.5">
      <c r="A222" s="85"/>
      <c r="B222" s="86"/>
      <c r="C222" s="86"/>
      <c r="D222" s="86"/>
      <c r="E222" s="86"/>
      <c r="F222" s="46">
        <f>F13+F68+F74+F88+F97+F114+F158+F181+F190+F216</f>
        <v>173724999.55</v>
      </c>
      <c r="G222" s="46">
        <f>G13+G74+G88+G97+G114+G158+G181+G190+G216</f>
        <v>32075218.04</v>
      </c>
      <c r="H222" s="46">
        <f>+G222/F222*100</f>
        <v>18.463213770663092</v>
      </c>
      <c r="K222" s="37"/>
    </row>
    <row r="223" spans="1:9" ht="24.75" customHeight="1">
      <c r="A223" s="97"/>
      <c r="B223" s="98"/>
      <c r="C223" s="98"/>
      <c r="D223" s="98"/>
      <c r="E223" s="98"/>
      <c r="F223" s="98"/>
      <c r="G223" s="99">
        <f>G216+G190+G159+G109+G97+G84+G70+G20+G182</f>
        <v>7214320.96</v>
      </c>
      <c r="H223" s="17"/>
      <c r="I223" s="14">
        <f>+H223/G223*100</f>
        <v>0</v>
      </c>
    </row>
    <row r="224" spans="1:12" ht="15.75">
      <c r="A224" s="61"/>
      <c r="B224" s="60"/>
      <c r="C224" s="60"/>
      <c r="D224" s="61"/>
      <c r="E224" s="61"/>
      <c r="F224" s="39"/>
      <c r="G224" s="39"/>
      <c r="H224" s="39"/>
      <c r="J224" s="4"/>
      <c r="K224" s="4"/>
      <c r="L224" s="4"/>
    </row>
    <row r="225" spans="1:12" ht="15.75">
      <c r="A225" s="61"/>
      <c r="B225" s="61"/>
      <c r="C225" s="61"/>
      <c r="D225" s="61"/>
      <c r="E225" s="61"/>
      <c r="F225" s="62"/>
      <c r="G225" s="62"/>
      <c r="H225" s="62"/>
      <c r="J225" s="4"/>
      <c r="K225" s="4"/>
      <c r="L225" s="4"/>
    </row>
    <row r="226" spans="1:8" ht="15.75">
      <c r="A226" s="61"/>
      <c r="B226" s="61"/>
      <c r="C226" s="61"/>
      <c r="D226" s="64"/>
      <c r="E226" s="64"/>
      <c r="F226" s="63"/>
      <c r="G226" s="63"/>
      <c r="H226" s="63"/>
    </row>
    <row r="227" spans="1:8" ht="15">
      <c r="A227" s="64"/>
      <c r="B227" s="64"/>
      <c r="C227" s="64"/>
      <c r="D227" s="64"/>
      <c r="E227" s="64"/>
      <c r="F227" s="66"/>
      <c r="G227" s="66"/>
      <c r="H227" s="66"/>
    </row>
    <row r="228" spans="1:8" ht="15">
      <c r="A228" s="64"/>
      <c r="B228" s="64"/>
      <c r="C228" s="64"/>
      <c r="D228" s="64"/>
      <c r="E228" s="64"/>
      <c r="F228" s="66"/>
      <c r="G228" s="66"/>
      <c r="H228" s="66"/>
    </row>
    <row r="229" spans="1:8" ht="15">
      <c r="A229" s="64"/>
      <c r="B229" s="64"/>
      <c r="C229" s="64"/>
      <c r="D229" s="64"/>
      <c r="E229" s="64"/>
      <c r="F229" s="66"/>
      <c r="G229" s="66"/>
      <c r="H229" s="66"/>
    </row>
    <row r="230" spans="1:8" ht="15">
      <c r="A230" s="64"/>
      <c r="B230" s="64"/>
      <c r="C230" s="64"/>
      <c r="D230" s="64"/>
      <c r="E230" s="64"/>
      <c r="F230" s="66"/>
      <c r="G230" s="66"/>
      <c r="H230" s="66"/>
    </row>
    <row r="231" spans="1:8" ht="15">
      <c r="A231" s="64"/>
      <c r="B231" s="64"/>
      <c r="C231" s="64"/>
      <c r="D231" s="64"/>
      <c r="E231" s="64"/>
      <c r="F231" s="65"/>
      <c r="G231" s="65"/>
      <c r="H231" s="65"/>
    </row>
    <row r="232" spans="1:8" ht="15">
      <c r="A232" s="64"/>
      <c r="B232" s="64"/>
      <c r="C232" s="64"/>
      <c r="F232" s="64"/>
      <c r="G232" s="107"/>
      <c r="H232" s="107"/>
    </row>
  </sheetData>
  <sheetProtection/>
  <mergeCells count="14">
    <mergeCell ref="G232:H232"/>
    <mergeCell ref="A10:A11"/>
    <mergeCell ref="H10:H11"/>
    <mergeCell ref="G10:G11"/>
    <mergeCell ref="F10:F11"/>
    <mergeCell ref="C10:C11"/>
    <mergeCell ref="B10:B11"/>
    <mergeCell ref="A223:G223"/>
    <mergeCell ref="D10:D11"/>
    <mergeCell ref="E10:E11"/>
    <mergeCell ref="A8:H8"/>
    <mergeCell ref="C1:H1"/>
    <mergeCell ref="C2:H2"/>
    <mergeCell ref="C3:H7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Банк</cp:lastModifiedBy>
  <cp:lastPrinted>2023-08-31T01:07:36Z</cp:lastPrinted>
  <dcterms:created xsi:type="dcterms:W3CDTF">1996-10-08T23:32:33Z</dcterms:created>
  <dcterms:modified xsi:type="dcterms:W3CDTF">2023-08-31T01:08:50Z</dcterms:modified>
  <cp:category/>
  <cp:version/>
  <cp:contentType/>
  <cp:contentStatus/>
</cp:coreProperties>
</file>